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90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工作\2021年\2020年扶贫会审4.27\莎车修改101之后\117.住房和城乡建设局-电采暖建设项目\"/>
    </mc:Choice>
  </mc:AlternateContent>
  <xr:revisionPtr revIDLastSave="0" documentId="13_ncr:1_{AB845B40-93DC-4D2C-A956-4CC52163B581}" xr6:coauthVersionLast="46" xr6:coauthVersionMax="46" xr10:uidLastSave="{00000000-0000-0000-0000-000000000000}"/>
  <bookViews>
    <workbookView xWindow="-110" yWindow="-110" windowWidth="21820" windowHeight="14020" xr2:uid="{00000000-000D-0000-FFFF-FFFF00000000}"/>
  </bookViews>
  <sheets>
    <sheet name="附件3" sheetId="1" r:id="rId1"/>
  </sheets>
  <calcPr calcId="191029" concurrentCalc="0"/>
</workbook>
</file>

<file path=xl/calcChain.xml><?xml version="1.0" encoding="utf-8"?>
<calcChain xmlns="http://schemas.openxmlformats.org/spreadsheetml/2006/main">
  <c r="H13" i="1" l="1"/>
  <c r="H15" i="1"/>
  <c r="H17" i="1"/>
  <c r="H18" i="1"/>
  <c r="H21" i="1"/>
  <c r="H22" i="1"/>
  <c r="H25" i="1"/>
  <c r="F7" i="1"/>
  <c r="I7" i="1"/>
  <c r="J7" i="1"/>
  <c r="H26" i="1"/>
  <c r="H8" i="1"/>
  <c r="H9" i="1"/>
  <c r="I9" i="1"/>
  <c r="J9" i="1"/>
  <c r="I8" i="1"/>
  <c r="J8" i="1"/>
</calcChain>
</file>

<file path=xl/sharedStrings.xml><?xml version="1.0" encoding="utf-8"?>
<sst xmlns="http://schemas.openxmlformats.org/spreadsheetml/2006/main" count="76" uniqueCount="70">
  <si>
    <t>项目117</t>
  </si>
  <si>
    <r>
      <rPr>
        <b/>
        <sz val="16"/>
        <color indexed="8"/>
        <rFont val="宋体"/>
        <family val="3"/>
        <charset val="134"/>
      </rPr>
      <t>绩效目标自评表</t>
    </r>
    <r>
      <rPr>
        <sz val="16"/>
        <color indexed="8"/>
        <rFont val="宋体"/>
        <family val="3"/>
        <charset val="134"/>
      </rPr>
      <t xml:space="preserve"> </t>
    </r>
  </si>
  <si>
    <r>
      <rPr>
        <sz val="11"/>
        <color theme="1"/>
        <rFont val="宋体"/>
        <family val="3"/>
        <charset val="134"/>
        <scheme val="minor"/>
      </rPr>
      <t>（20</t>
    </r>
    <r>
      <rPr>
        <sz val="11"/>
        <color theme="1"/>
        <rFont val="宋体"/>
        <family val="3"/>
        <charset val="134"/>
        <scheme val="minor"/>
      </rPr>
      <t>20</t>
    </r>
    <r>
      <rPr>
        <sz val="11"/>
        <color theme="1"/>
        <rFont val="宋体"/>
        <family val="3"/>
        <charset val="134"/>
        <scheme val="minor"/>
      </rPr>
      <t>年度）</t>
    </r>
  </si>
  <si>
    <t>项目名称</t>
  </si>
  <si>
    <t>项目负责人及电话</t>
  </si>
  <si>
    <t>王建兵17599463365</t>
  </si>
  <si>
    <t>主管部门</t>
  </si>
  <si>
    <t>莎车县住房和城乡建设局</t>
  </si>
  <si>
    <t>实施单位</t>
  </si>
  <si>
    <t>资金情况
（万元）</t>
  </si>
  <si>
    <t>全年预算数（A）</t>
  </si>
  <si>
    <t>全年执行数（B）</t>
  </si>
  <si>
    <t>分值</t>
  </si>
  <si>
    <t>执行率（B/A)</t>
  </si>
  <si>
    <t>得分</t>
  </si>
  <si>
    <t>年度资金总额：</t>
  </si>
  <si>
    <r>
      <rPr>
        <sz val="10"/>
        <color theme="1"/>
        <rFont val="宋体"/>
        <family val="3"/>
        <charset val="134"/>
      </rPr>
      <t xml:space="preserve"> </t>
    </r>
    <r>
      <rPr>
        <sz val="10"/>
        <color indexed="8"/>
        <rFont val="宋体"/>
        <family val="3"/>
        <charset val="134"/>
      </rPr>
      <t>其中：本年财政拨款</t>
    </r>
  </si>
  <si>
    <t>其他资金</t>
  </si>
  <si>
    <t>年度总体目标</t>
  </si>
  <si>
    <t>年初设定目标</t>
  </si>
  <si>
    <t>年度总体目标完成情况综述</t>
  </si>
  <si>
    <t>绩效指标</t>
  </si>
  <si>
    <t>一级
指标</t>
  </si>
  <si>
    <t>二级指标</t>
  </si>
  <si>
    <t>三级指标</t>
  </si>
  <si>
    <t>年度指标值</t>
  </si>
  <si>
    <t>全年实际值</t>
  </si>
  <si>
    <t>未完成原因及拟采取的改进措施</t>
  </si>
  <si>
    <t>产
出
指
标
(50分)</t>
  </si>
  <si>
    <t>数量指标</t>
  </si>
  <si>
    <t>涉及乡镇数量（个）</t>
  </si>
  <si>
    <t>=16个</t>
  </si>
  <si>
    <t>16个</t>
  </si>
  <si>
    <t>★★★贫困村人居环境整治个数（**个）</t>
  </si>
  <si>
    <t>=82个</t>
  </si>
  <si>
    <t>82个</t>
  </si>
  <si>
    <t>质量指标</t>
  </si>
  <si>
    <t>“煤改电”设备质量CCC认证（%）</t>
  </si>
  <si>
    <t>=100%</t>
  </si>
  <si>
    <t>入户改造工程项目质量合格率（%）</t>
  </si>
  <si>
    <t>时效指标</t>
  </si>
  <si>
    <t>成本指标</t>
  </si>
  <si>
    <t>“电采暖”平均建设成本（元/户）</t>
  </si>
  <si>
    <t>&lt;=3355元/户</t>
  </si>
  <si>
    <t>3355元/户</t>
  </si>
  <si>
    <t>效益指标(30分）</t>
  </si>
  <si>
    <t>社会效益指标</t>
  </si>
  <si>
    <t>受益建档立卡贫困户户数（户）</t>
  </si>
  <si>
    <t>&gt;=9449户</t>
  </si>
  <si>
    <t>9449户</t>
  </si>
  <si>
    <t>可持续影响指标</t>
  </si>
  <si>
    <t>“煤改电”设备使用年限（年）</t>
  </si>
  <si>
    <t>&gt;=20年</t>
  </si>
  <si>
    <t>20年</t>
  </si>
  <si>
    <t>生态效益指标</t>
  </si>
  <si>
    <t>农村大气环境改善状况</t>
  </si>
  <si>
    <t>明显改善</t>
  </si>
  <si>
    <t>满意度指标
(10分)</t>
  </si>
  <si>
    <t>服务对象满意度指标</t>
  </si>
  <si>
    <t>&gt;=95%</t>
  </si>
  <si>
    <t>受益建档立卡贫困人口满意度（≥**%）</t>
  </si>
  <si>
    <t>总分</t>
  </si>
  <si>
    <t>“电采暖”建设项目计划完成16个乡镇82个村，共计28089户（一般户18640户、贫困户9449户）农村居民提暖设施改造任务。该项目实施完成后受益建档立卡贫困户大于9449户，并且能有效解决农村居民取暖问题，进一步改善居民生活条件，明显改善农村大气环境状况，推进农村生态文明建设。</t>
    <phoneticPr fontId="19" type="noConversion"/>
  </si>
  <si>
    <t>资金支付及时率（%）</t>
    <phoneticPr fontId="19" type="noConversion"/>
  </si>
  <si>
    <t>项目完成时间（年/月）</t>
    <phoneticPr fontId="19" type="noConversion"/>
  </si>
  <si>
    <t>项目开工时间（年/月）</t>
    <phoneticPr fontId="19" type="noConversion"/>
  </si>
  <si>
    <t>达成预期指标</t>
    <phoneticPr fontId="19" type="noConversion"/>
  </si>
  <si>
    <t>受益群众人口满意度（≥**%）</t>
    <phoneticPr fontId="19" type="noConversion"/>
  </si>
  <si>
    <t>2020年电采暖建设项目实际完成了16个乡镇82个村，共计28089户（一般户18640户、贫困户9449户）农村居民提暖设施改造任务。受益建档立卡贫困户共计9449户，能有效解决农村居民取暖问题，进一步改善居民生活条件，推进农村生态文明建设。受益群众人口满意度达95%。</t>
    <phoneticPr fontId="19" type="noConversion"/>
  </si>
  <si>
    <t>电采暖建设项目</t>
    <phoneticPr fontId="19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</si>
</sst>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 * #,##0.00_ ;_ * \-#,##0.00_ ;_ * &quot;-&quot;??_ ;_ @_ "/>
    <numFmt numFmtId="176" formatCode="0_);[Red]\(0\)"/>
    <numFmt numFmtId="177" formatCode="0.00_);[Red]\(0.00\)"/>
  </numFmts>
  <fonts count="20" x14ac:knownFonts="1">
    <font>
      <sz val="11"/>
      <color theme="1"/>
      <name val="宋体"/>
      <charset val="134"/>
      <scheme val="minor"/>
    </font>
    <font>
      <sz val="10"/>
      <color theme="1"/>
      <name val="宋体"/>
      <family val="3"/>
      <charset val="134"/>
      <scheme val="minor"/>
    </font>
    <font>
      <sz val="16"/>
      <color indexed="8"/>
      <name val="宋体"/>
      <family val="3"/>
      <charset val="134"/>
    </font>
    <font>
      <sz val="16"/>
      <color theme="1"/>
      <name val="宋体"/>
      <family val="3"/>
      <charset val="134"/>
      <scheme val="minor"/>
    </font>
    <font>
      <sz val="10"/>
      <color theme="1"/>
      <name val="宋体"/>
      <family val="3"/>
      <charset val="134"/>
    </font>
    <font>
      <sz val="10"/>
      <color indexed="8"/>
      <name val="宋体"/>
      <family val="3"/>
      <charset val="134"/>
    </font>
    <font>
      <sz val="10"/>
      <name val="宋体"/>
      <family val="3"/>
      <charset val="134"/>
    </font>
    <font>
      <sz val="10"/>
      <color indexed="8"/>
      <name val="宋体"/>
      <family val="3"/>
      <charset val="134"/>
      <scheme val="minor"/>
    </font>
    <font>
      <sz val="10"/>
      <name val="宋体"/>
      <family val="3"/>
      <charset val="134"/>
      <scheme val="minor"/>
    </font>
    <font>
      <b/>
      <sz val="10"/>
      <color theme="1"/>
      <name val="宋体"/>
      <family val="3"/>
      <charset val="134"/>
      <scheme val="minor"/>
    </font>
    <font>
      <sz val="11"/>
      <color rgb="FFFF0000"/>
      <name val="宋体"/>
      <family val="3"/>
      <charset val="134"/>
      <scheme val="minor"/>
    </font>
    <font>
      <sz val="9"/>
      <color theme="1"/>
      <name val="宋体"/>
      <family val="3"/>
      <charset val="134"/>
      <scheme val="minor"/>
    </font>
    <font>
      <sz val="8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1"/>
      <color indexed="8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11"/>
      <color indexed="8"/>
      <name val="宋体"/>
      <family val="3"/>
      <charset val="134"/>
      <scheme val="minor"/>
    </font>
    <font>
      <b/>
      <sz val="16"/>
      <color indexed="8"/>
      <name val="宋体"/>
      <family val="3"/>
      <charset val="134"/>
    </font>
    <font>
      <sz val="9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9">
    <xf numFmtId="0" fontId="0" fillId="0" borderId="0">
      <alignment vertical="center"/>
    </xf>
    <xf numFmtId="0" fontId="15" fillId="0" borderId="0">
      <alignment vertical="center"/>
    </xf>
    <xf numFmtId="9" fontId="14" fillId="0" borderId="0" applyFont="0" applyFill="0" applyBorder="0" applyAlignment="0" applyProtection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6" fillId="0" borderId="0"/>
    <xf numFmtId="0" fontId="17" fillId="0" borderId="0">
      <alignment vertical="center"/>
    </xf>
    <xf numFmtId="0" fontId="14" fillId="0" borderId="0">
      <alignment vertical="center"/>
    </xf>
    <xf numFmtId="0" fontId="16" fillId="0" borderId="0"/>
    <xf numFmtId="0" fontId="16" fillId="0" borderId="0">
      <alignment vertical="center"/>
    </xf>
    <xf numFmtId="0" fontId="15" fillId="0" borderId="0">
      <alignment vertical="center"/>
    </xf>
    <xf numFmtId="0" fontId="16" fillId="0" borderId="0"/>
    <xf numFmtId="0" fontId="16" fillId="0" borderId="0"/>
    <xf numFmtId="0" fontId="15" fillId="0" borderId="0">
      <alignment vertical="center"/>
    </xf>
    <xf numFmtId="0" fontId="16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5" fillId="0" borderId="0">
      <alignment vertical="center"/>
    </xf>
    <xf numFmtId="43" fontId="14" fillId="0" borderId="0" applyFont="0" applyFill="0" applyBorder="0" applyAlignment="0" applyProtection="0">
      <alignment vertical="center"/>
    </xf>
  </cellStyleXfs>
  <cellXfs count="59">
    <xf numFmtId="0" fontId="0" fillId="0" borderId="0" xfId="0">
      <alignment vertical="center"/>
    </xf>
    <xf numFmtId="0" fontId="1" fillId="2" borderId="0" xfId="0" applyFont="1" applyFill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0" borderId="0" xfId="0" applyFont="1" applyFill="1" applyAlignment="1">
      <alignment horizontal="left" vertical="center"/>
    </xf>
    <xf numFmtId="0" fontId="0" fillId="0" borderId="0" xfId="0" applyFill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center" vertical="center" wrapText="1"/>
    </xf>
    <xf numFmtId="2" fontId="1" fillId="0" borderId="2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6" fillId="0" borderId="2" xfId="12" applyFont="1" applyFill="1" applyBorder="1" applyAlignment="1">
      <alignment horizontal="center" vertical="center" wrapText="1"/>
    </xf>
    <xf numFmtId="0" fontId="6" fillId="0" borderId="2" xfId="14" applyFont="1" applyFill="1" applyBorder="1" applyAlignment="1">
      <alignment horizontal="left" vertical="center" wrapText="1"/>
    </xf>
    <xf numFmtId="176" fontId="1" fillId="0" borderId="2" xfId="0" applyNumberFormat="1" applyFont="1" applyFill="1" applyBorder="1" applyAlignment="1">
      <alignment horizontal="center" vertical="center" wrapText="1"/>
    </xf>
    <xf numFmtId="9" fontId="1" fillId="0" borderId="2" xfId="0" applyNumberFormat="1" applyFont="1" applyFill="1" applyBorder="1" applyAlignment="1">
      <alignment horizontal="center" vertical="center" wrapText="1"/>
    </xf>
    <xf numFmtId="0" fontId="6" fillId="0" borderId="2" xfId="6" applyFont="1" applyFill="1" applyBorder="1" applyAlignment="1">
      <alignment horizontal="left" vertical="center" wrapText="1"/>
    </xf>
    <xf numFmtId="57" fontId="6" fillId="0" borderId="2" xfId="14" applyNumberFormat="1" applyFont="1" applyFill="1" applyBorder="1" applyAlignment="1">
      <alignment horizontal="left" vertical="center" wrapText="1"/>
    </xf>
    <xf numFmtId="57" fontId="1" fillId="0" borderId="2" xfId="0" applyNumberFormat="1" applyFont="1" applyFill="1" applyBorder="1" applyAlignment="1" applyProtection="1">
      <alignment horizontal="center" vertical="center" wrapText="1"/>
    </xf>
    <xf numFmtId="0" fontId="6" fillId="0" borderId="2" xfId="14" applyFont="1" applyFill="1" applyBorder="1" applyAlignment="1">
      <alignment horizontal="center" vertical="center" wrapText="1"/>
    </xf>
    <xf numFmtId="0" fontId="8" fillId="0" borderId="2" xfId="0" applyNumberFormat="1" applyFont="1" applyFill="1" applyBorder="1" applyAlignment="1" applyProtection="1">
      <alignment horizontal="center" vertical="center" wrapText="1"/>
    </xf>
    <xf numFmtId="9" fontId="1" fillId="0" borderId="2" xfId="0" applyNumberFormat="1" applyFont="1" applyFill="1" applyBorder="1" applyAlignment="1">
      <alignment horizontal="left" vertical="center" wrapText="1"/>
    </xf>
    <xf numFmtId="0" fontId="9" fillId="0" borderId="2" xfId="0" applyFont="1" applyFill="1" applyBorder="1" applyAlignment="1">
      <alignment horizontal="center" vertical="center" wrapText="1"/>
    </xf>
    <xf numFmtId="177" fontId="9" fillId="0" borderId="2" xfId="0" applyNumberFormat="1" applyFont="1" applyFill="1" applyBorder="1" applyAlignment="1">
      <alignment horizontal="center" vertical="center" wrapText="1"/>
    </xf>
    <xf numFmtId="0" fontId="10" fillId="2" borderId="0" xfId="0" applyFont="1" applyFill="1" applyAlignment="1">
      <alignment horizontal="center" vertical="center"/>
    </xf>
    <xf numFmtId="10" fontId="1" fillId="0" borderId="2" xfId="0" applyNumberFormat="1" applyFont="1" applyFill="1" applyBorder="1" applyAlignment="1">
      <alignment horizontal="center" vertical="center" wrapText="1"/>
    </xf>
    <xf numFmtId="177" fontId="1" fillId="0" borderId="2" xfId="0" applyNumberFormat="1" applyFont="1" applyFill="1" applyBorder="1" applyAlignment="1">
      <alignment horizontal="center" vertical="center" wrapText="1"/>
    </xf>
    <xf numFmtId="57" fontId="6" fillId="0" borderId="2" xfId="14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3" xfId="0" applyNumberFormat="1" applyFont="1" applyFill="1" applyBorder="1" applyAlignment="1">
      <alignment horizontal="left" vertical="center" wrapText="1"/>
    </xf>
    <xf numFmtId="0" fontId="1" fillId="0" borderId="6" xfId="0" applyFont="1" applyFill="1" applyBorder="1" applyAlignment="1">
      <alignment horizontal="left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left" vertical="center" wrapText="1"/>
    </xf>
    <xf numFmtId="0" fontId="12" fillId="0" borderId="4" xfId="0" applyFont="1" applyFill="1" applyBorder="1" applyAlignment="1">
      <alignment horizontal="left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6" fillId="0" borderId="5" xfId="12" applyFont="1" applyFill="1" applyBorder="1" applyAlignment="1">
      <alignment horizontal="center" vertical="center" wrapText="1"/>
    </xf>
    <xf numFmtId="0" fontId="6" fillId="0" borderId="7" xfId="12" applyFont="1" applyFill="1" applyBorder="1" applyAlignment="1">
      <alignment horizontal="center" vertical="center" wrapText="1"/>
    </xf>
    <xf numFmtId="0" fontId="6" fillId="0" borderId="2" xfId="12" applyFont="1" applyFill="1" applyBorder="1" applyAlignment="1">
      <alignment horizontal="center" vertical="center" wrapText="1"/>
    </xf>
    <xf numFmtId="0" fontId="7" fillId="0" borderId="2" xfId="12" applyFont="1" applyFill="1" applyBorder="1" applyAlignment="1"/>
    <xf numFmtId="0" fontId="6" fillId="0" borderId="8" xfId="12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textRotation="255" wrapText="1"/>
    </xf>
  </cellXfs>
  <cellStyles count="19">
    <cellStyle name="百分比 2" xfId="2" xr:uid="{00000000-0005-0000-0000-000000000000}"/>
    <cellStyle name="常规" xfId="0" builtinId="0"/>
    <cellStyle name="常规 10" xfId="10" xr:uid="{00000000-0005-0000-0000-000002000000}"/>
    <cellStyle name="常规 2" xfId="12" xr:uid="{00000000-0005-0000-0000-000003000000}"/>
    <cellStyle name="常规 2 10" xfId="11" xr:uid="{00000000-0005-0000-0000-000004000000}"/>
    <cellStyle name="常规 2 11 3" xfId="14" xr:uid="{00000000-0005-0000-0000-000005000000}"/>
    <cellStyle name="常规 2 2" xfId="8" xr:uid="{00000000-0005-0000-0000-000006000000}"/>
    <cellStyle name="常规 2 2 2" xfId="5" xr:uid="{00000000-0005-0000-0000-000007000000}"/>
    <cellStyle name="常规 2 2 3" xfId="6" xr:uid="{00000000-0005-0000-0000-000008000000}"/>
    <cellStyle name="常规 2 3" xfId="9" xr:uid="{00000000-0005-0000-0000-000009000000}"/>
    <cellStyle name="常规 3" xfId="13" xr:uid="{00000000-0005-0000-0000-00000A000000}"/>
    <cellStyle name="常规 3 2" xfId="7" xr:uid="{00000000-0005-0000-0000-00000B000000}"/>
    <cellStyle name="常规 4" xfId="15" xr:uid="{00000000-0005-0000-0000-00000C000000}"/>
    <cellStyle name="常规 5" xfId="16" xr:uid="{00000000-0005-0000-0000-00000D000000}"/>
    <cellStyle name="常规 5 2" xfId="3" xr:uid="{00000000-0005-0000-0000-00000E000000}"/>
    <cellStyle name="常规 6" xfId="1" xr:uid="{00000000-0005-0000-0000-00000F000000}"/>
    <cellStyle name="常规 6 2" xfId="4" xr:uid="{00000000-0005-0000-0000-000010000000}"/>
    <cellStyle name="常规 7" xfId="17" xr:uid="{00000000-0005-0000-0000-000011000000}"/>
    <cellStyle name="千位分隔 2" xfId="18" xr:uid="{00000000-0005-0000-0000-00001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8"/>
  <sheetViews>
    <sheetView tabSelected="1" topLeftCell="A10" zoomScale="90" zoomScaleNormal="90" workbookViewId="0">
      <selection activeCell="H13" sqref="H13"/>
    </sheetView>
  </sheetViews>
  <sheetFormatPr defaultColWidth="9" defaultRowHeight="14" x14ac:dyDescent="0.25"/>
  <cols>
    <col min="1" max="1" width="4.6328125" style="2" customWidth="1"/>
    <col min="2" max="2" width="12.453125" style="2" customWidth="1"/>
    <col min="3" max="3" width="15" style="2" customWidth="1"/>
    <col min="4" max="4" width="26.453125" style="2" customWidth="1"/>
    <col min="5" max="5" width="11.08984375" style="2" customWidth="1"/>
    <col min="6" max="6" width="11" style="2" customWidth="1"/>
    <col min="7" max="7" width="12.54296875" style="2" customWidth="1"/>
    <col min="8" max="8" width="10.6328125" style="2" customWidth="1"/>
    <col min="9" max="9" width="8" style="2" customWidth="1"/>
    <col min="10" max="10" width="17.90625" style="2" customWidth="1"/>
    <col min="11" max="16384" width="9" style="2"/>
  </cols>
  <sheetData>
    <row r="1" spans="1:10" x14ac:dyDescent="0.25">
      <c r="A1" s="3" t="s">
        <v>0</v>
      </c>
      <c r="B1" s="4"/>
      <c r="C1" s="4"/>
      <c r="D1" s="4"/>
      <c r="E1" s="4"/>
      <c r="F1" s="4"/>
      <c r="G1" s="4"/>
      <c r="H1" s="4"/>
      <c r="I1" s="4"/>
      <c r="J1" s="4"/>
    </row>
    <row r="2" spans="1:10" ht="28.5" customHeight="1" x14ac:dyDescent="0.25">
      <c r="A2" s="32" t="s">
        <v>1</v>
      </c>
      <c r="B2" s="33"/>
      <c r="C2" s="33"/>
      <c r="D2" s="33"/>
      <c r="E2" s="33"/>
      <c r="F2" s="33"/>
      <c r="G2" s="33"/>
      <c r="H2" s="33"/>
      <c r="I2" s="33"/>
      <c r="J2" s="33"/>
    </row>
    <row r="3" spans="1:10" ht="21" customHeight="1" x14ac:dyDescent="0.25">
      <c r="A3" s="34" t="s">
        <v>2</v>
      </c>
      <c r="B3" s="35"/>
      <c r="C3" s="35"/>
      <c r="D3" s="35"/>
      <c r="E3" s="35"/>
      <c r="F3" s="35"/>
      <c r="G3" s="35"/>
      <c r="H3" s="35"/>
      <c r="I3" s="35"/>
      <c r="J3" s="35"/>
    </row>
    <row r="4" spans="1:10" s="1" customFormat="1" ht="29.25" customHeight="1" x14ac:dyDescent="0.25">
      <c r="A4" s="36" t="s">
        <v>3</v>
      </c>
      <c r="B4" s="36"/>
      <c r="C4" s="36"/>
      <c r="D4" s="37" t="s">
        <v>69</v>
      </c>
      <c r="E4" s="38"/>
      <c r="F4" s="5" t="s">
        <v>4</v>
      </c>
      <c r="G4" s="39" t="s">
        <v>5</v>
      </c>
      <c r="H4" s="39"/>
      <c r="I4" s="39"/>
      <c r="J4" s="39"/>
    </row>
    <row r="5" spans="1:10" s="1" customFormat="1" ht="29.25" customHeight="1" x14ac:dyDescent="0.25">
      <c r="A5" s="36" t="s">
        <v>6</v>
      </c>
      <c r="B5" s="36"/>
      <c r="C5" s="36"/>
      <c r="D5" s="40" t="s">
        <v>7</v>
      </c>
      <c r="E5" s="38"/>
      <c r="F5" s="5" t="s">
        <v>8</v>
      </c>
      <c r="G5" s="39" t="s">
        <v>7</v>
      </c>
      <c r="H5" s="39"/>
      <c r="I5" s="39"/>
      <c r="J5" s="39"/>
    </row>
    <row r="6" spans="1:10" s="1" customFormat="1" ht="26" customHeight="1" x14ac:dyDescent="0.25">
      <c r="A6" s="36" t="s">
        <v>9</v>
      </c>
      <c r="B6" s="36"/>
      <c r="C6" s="36"/>
      <c r="D6" s="7"/>
      <c r="E6" s="8" t="s">
        <v>10</v>
      </c>
      <c r="F6" s="36" t="s">
        <v>11</v>
      </c>
      <c r="G6" s="36"/>
      <c r="H6" s="5" t="s">
        <v>12</v>
      </c>
      <c r="I6" s="5" t="s">
        <v>13</v>
      </c>
      <c r="J6" s="5" t="s">
        <v>14</v>
      </c>
    </row>
    <row r="7" spans="1:10" s="1" customFormat="1" ht="23.25" customHeight="1" x14ac:dyDescent="0.25">
      <c r="A7" s="36"/>
      <c r="B7" s="36"/>
      <c r="C7" s="36"/>
      <c r="D7" s="9" t="s">
        <v>15</v>
      </c>
      <c r="E7" s="10">
        <v>9423.5</v>
      </c>
      <c r="F7" s="41">
        <f>F8+F9</f>
        <v>6460.48</v>
      </c>
      <c r="G7" s="41"/>
      <c r="H7" s="5">
        <v>10</v>
      </c>
      <c r="I7" s="29">
        <f>F7/E7</f>
        <v>0.68557117843688642</v>
      </c>
      <c r="J7" s="30">
        <f>H7*I7</f>
        <v>6.8557117843688644</v>
      </c>
    </row>
    <row r="8" spans="1:10" s="1" customFormat="1" ht="23.25" customHeight="1" x14ac:dyDescent="0.25">
      <c r="A8" s="36"/>
      <c r="B8" s="36"/>
      <c r="C8" s="36"/>
      <c r="D8" s="6" t="s">
        <v>16</v>
      </c>
      <c r="E8" s="10">
        <v>897.66</v>
      </c>
      <c r="F8" s="41">
        <v>897.66</v>
      </c>
      <c r="G8" s="41"/>
      <c r="H8" s="11">
        <f>E8/E7*H7</f>
        <v>0.95257600679153176</v>
      </c>
      <c r="I8" s="29">
        <f t="shared" ref="I8:I9" si="0">F8/E8</f>
        <v>1</v>
      </c>
      <c r="J8" s="30">
        <f t="shared" ref="J8:J9" si="1">H8*I8</f>
        <v>0.95257600679153176</v>
      </c>
    </row>
    <row r="9" spans="1:10" s="1" customFormat="1" ht="23.25" customHeight="1" x14ac:dyDescent="0.25">
      <c r="A9" s="36"/>
      <c r="B9" s="36"/>
      <c r="C9" s="36"/>
      <c r="D9" s="12" t="s">
        <v>17</v>
      </c>
      <c r="E9" s="13">
        <v>8525.84</v>
      </c>
      <c r="F9" s="36">
        <v>5562.82</v>
      </c>
      <c r="G9" s="36"/>
      <c r="H9" s="11">
        <f>E9/E8*H8</f>
        <v>9.0474239932084668</v>
      </c>
      <c r="I9" s="29">
        <f t="shared" si="0"/>
        <v>0.65246591538194476</v>
      </c>
      <c r="J9" s="30">
        <f t="shared" si="1"/>
        <v>5.9031357775773321</v>
      </c>
    </row>
    <row r="10" spans="1:10" s="1" customFormat="1" ht="23.25" customHeight="1" x14ac:dyDescent="0.25">
      <c r="A10" s="56" t="s">
        <v>18</v>
      </c>
      <c r="B10" s="42" t="s">
        <v>19</v>
      </c>
      <c r="C10" s="43"/>
      <c r="D10" s="43"/>
      <c r="E10" s="44"/>
      <c r="F10" s="42" t="s">
        <v>20</v>
      </c>
      <c r="G10" s="43"/>
      <c r="H10" s="43"/>
      <c r="I10" s="43"/>
      <c r="J10" s="44"/>
    </row>
    <row r="11" spans="1:10" s="1" customFormat="1" ht="93.75" customHeight="1" x14ac:dyDescent="0.25">
      <c r="A11" s="57"/>
      <c r="B11" s="45" t="s">
        <v>62</v>
      </c>
      <c r="C11" s="46"/>
      <c r="D11" s="46"/>
      <c r="E11" s="38"/>
      <c r="F11" s="45" t="s">
        <v>68</v>
      </c>
      <c r="G11" s="46"/>
      <c r="H11" s="46"/>
      <c r="I11" s="46"/>
      <c r="J11" s="38"/>
    </row>
    <row r="12" spans="1:10" s="1" customFormat="1" ht="28" customHeight="1" x14ac:dyDescent="0.25">
      <c r="A12" s="58" t="s">
        <v>21</v>
      </c>
      <c r="B12" s="5" t="s">
        <v>22</v>
      </c>
      <c r="C12" s="5" t="s">
        <v>23</v>
      </c>
      <c r="D12" s="8" t="s">
        <v>24</v>
      </c>
      <c r="E12" s="5" t="s">
        <v>12</v>
      </c>
      <c r="F12" s="5" t="s">
        <v>25</v>
      </c>
      <c r="G12" s="5" t="s">
        <v>26</v>
      </c>
      <c r="H12" s="5" t="s">
        <v>14</v>
      </c>
      <c r="I12" s="47" t="s">
        <v>27</v>
      </c>
      <c r="J12" s="47"/>
    </row>
    <row r="13" spans="1:10" s="1" customFormat="1" ht="28" customHeight="1" x14ac:dyDescent="0.25">
      <c r="A13" s="58"/>
      <c r="B13" s="53" t="s">
        <v>28</v>
      </c>
      <c r="C13" s="51" t="s">
        <v>29</v>
      </c>
      <c r="D13" s="17" t="s">
        <v>30</v>
      </c>
      <c r="E13" s="5">
        <v>5</v>
      </c>
      <c r="F13" s="17" t="s">
        <v>31</v>
      </c>
      <c r="G13" s="5" t="s">
        <v>32</v>
      </c>
      <c r="H13" s="18">
        <f>IFERROR(LOOKUP(2^100,--MID(G13,MIN(FIND({1,2,3,4,5,6,7,8,9,0},G13&amp;1234567890,1)),ROW($2:$25))),"没有数字")/IFERROR(LOOKUP(2^100,--MID(F13,MIN(FIND({1,2,3,4,5,6,7,8,9,0},F13&amp;1234567890,1)),ROW($2:$25))),"没有数字")*E13</f>
        <v>5</v>
      </c>
      <c r="I13" s="36"/>
      <c r="J13" s="36"/>
    </row>
    <row r="14" spans="1:10" s="1" customFormat="1" ht="28" customHeight="1" x14ac:dyDescent="0.25">
      <c r="A14" s="58"/>
      <c r="B14" s="53"/>
      <c r="C14" s="52"/>
      <c r="D14" s="17" t="s">
        <v>33</v>
      </c>
      <c r="E14" s="5">
        <v>10</v>
      </c>
      <c r="F14" s="17" t="s">
        <v>34</v>
      </c>
      <c r="G14" s="5" t="s">
        <v>35</v>
      </c>
      <c r="H14" s="18">
        <v>10</v>
      </c>
      <c r="I14" s="42"/>
      <c r="J14" s="44"/>
    </row>
    <row r="15" spans="1:10" s="1" customFormat="1" ht="28" customHeight="1" x14ac:dyDescent="0.25">
      <c r="A15" s="58"/>
      <c r="B15" s="53"/>
      <c r="C15" s="53" t="s">
        <v>36</v>
      </c>
      <c r="D15" s="17" t="s">
        <v>37</v>
      </c>
      <c r="E15" s="5">
        <v>5</v>
      </c>
      <c r="F15" s="17" t="s">
        <v>38</v>
      </c>
      <c r="G15" s="19">
        <v>1</v>
      </c>
      <c r="H15" s="18">
        <f>IFERROR(LOOKUP(2^100,--MID(G15,MIN(FIND({1,2,3,4,5,6,7,8,9,0},G15&amp;1234567890,1)),ROW($2:$25))),"没有数字")/IFERROR(LOOKUP(2^100,--MID(F15,MIN(FIND({1,2,3,4,5,6,7,8,9,0},F15&amp;1234567890,1)),ROW($2:$25))),"没有数字")*E15</f>
        <v>5</v>
      </c>
      <c r="I15" s="42"/>
      <c r="J15" s="44"/>
    </row>
    <row r="16" spans="1:10" s="1" customFormat="1" ht="28" customHeight="1" x14ac:dyDescent="0.25">
      <c r="A16" s="58"/>
      <c r="B16" s="53"/>
      <c r="C16" s="54"/>
      <c r="D16" s="17" t="s">
        <v>39</v>
      </c>
      <c r="E16" s="5">
        <v>5</v>
      </c>
      <c r="F16" s="17" t="s">
        <v>38</v>
      </c>
      <c r="G16" s="19">
        <v>1</v>
      </c>
      <c r="H16" s="18">
        <v>5</v>
      </c>
      <c r="I16" s="42"/>
      <c r="J16" s="44"/>
    </row>
    <row r="17" spans="1:10" s="1" customFormat="1" ht="28" customHeight="1" x14ac:dyDescent="0.25">
      <c r="A17" s="58"/>
      <c r="B17" s="53"/>
      <c r="C17" s="51" t="s">
        <v>40</v>
      </c>
      <c r="D17" s="17" t="s">
        <v>63</v>
      </c>
      <c r="E17" s="5">
        <v>5</v>
      </c>
      <c r="F17" s="17" t="s">
        <v>38</v>
      </c>
      <c r="G17" s="19">
        <v>1</v>
      </c>
      <c r="H17" s="18">
        <f>IFERROR(LOOKUP(2^100,--MID(G17,MIN(FIND({1,2,3,4,5,6,7,8,9,0},G17&amp;1234567890,1)),ROW($2:$25))),"没有数字")/IFERROR(LOOKUP(2^100,--MID(F17,MIN(FIND({1,2,3,4,5,6,7,8,9,0},F17&amp;1234567890,1)),ROW($2:$25))),"没有数字")*E17</f>
        <v>5</v>
      </c>
      <c r="I17" s="42"/>
      <c r="J17" s="44"/>
    </row>
    <row r="18" spans="1:10" s="1" customFormat="1" ht="28" customHeight="1" x14ac:dyDescent="0.25">
      <c r="A18" s="58"/>
      <c r="B18" s="53"/>
      <c r="C18" s="55"/>
      <c r="D18" s="17" t="s">
        <v>65</v>
      </c>
      <c r="E18" s="5">
        <v>5</v>
      </c>
      <c r="F18" s="21">
        <v>43922</v>
      </c>
      <c r="G18" s="31">
        <v>43922</v>
      </c>
      <c r="H18" s="18">
        <f>IFERROR(LOOKUP(2^100,--MID(G18,MIN(FIND({1,2,3,4,5,6,7,8,9,0},G18&amp;1234567890,1)),ROW($2:$25))),"没有数字")/IFERROR(LOOKUP(2^100,--MID(F18,MIN(FIND({1,2,3,4,5,6,7,8,9,0},F18&amp;1234567890,1)),ROW($2:$25))),"没有数字")*E18</f>
        <v>5</v>
      </c>
      <c r="I18" s="42"/>
      <c r="J18" s="44"/>
    </row>
    <row r="19" spans="1:10" s="1" customFormat="1" ht="28" customHeight="1" x14ac:dyDescent="0.25">
      <c r="A19" s="58"/>
      <c r="B19" s="53"/>
      <c r="C19" s="52"/>
      <c r="D19" s="20" t="s">
        <v>64</v>
      </c>
      <c r="E19" s="15">
        <v>5</v>
      </c>
      <c r="F19" s="21">
        <v>44135</v>
      </c>
      <c r="G19" s="22">
        <v>44105</v>
      </c>
      <c r="H19" s="18">
        <v>5</v>
      </c>
      <c r="I19" s="42"/>
      <c r="J19" s="44"/>
    </row>
    <row r="20" spans="1:10" s="1" customFormat="1" ht="32" customHeight="1" x14ac:dyDescent="0.25">
      <c r="A20" s="58"/>
      <c r="B20" s="53"/>
      <c r="C20" s="16" t="s">
        <v>41</v>
      </c>
      <c r="D20" s="17" t="s">
        <v>42</v>
      </c>
      <c r="E20" s="7">
        <v>10</v>
      </c>
      <c r="F20" s="17" t="s">
        <v>43</v>
      </c>
      <c r="G20" s="23" t="s">
        <v>44</v>
      </c>
      <c r="H20" s="18">
        <v>10</v>
      </c>
      <c r="I20" s="48"/>
      <c r="J20" s="49"/>
    </row>
    <row r="21" spans="1:10" s="1" customFormat="1" ht="35" customHeight="1" x14ac:dyDescent="0.25">
      <c r="A21" s="58"/>
      <c r="B21" s="51" t="s">
        <v>45</v>
      </c>
      <c r="C21" s="16" t="s">
        <v>46</v>
      </c>
      <c r="D21" s="17" t="s">
        <v>47</v>
      </c>
      <c r="E21" s="24">
        <v>10</v>
      </c>
      <c r="F21" s="17" t="s">
        <v>48</v>
      </c>
      <c r="G21" s="5" t="s">
        <v>49</v>
      </c>
      <c r="H21" s="18">
        <f>IFERROR(LOOKUP(2^100,--MID(G21,MIN(FIND({1,2,3,4,5,6,7,8,9,0},G21&amp;1234567890,1)),ROW($2:$25))),"没有数字")/IFERROR(LOOKUP(2^100,--MID(F21,MIN(FIND({1,2,3,4,5,6,7,8,9,0},F21&amp;1234567890,1)),ROW($2:$25))),"没有数字")*E21</f>
        <v>10</v>
      </c>
      <c r="I21" s="42"/>
      <c r="J21" s="44"/>
    </row>
    <row r="22" spans="1:10" s="1" customFormat="1" ht="35" customHeight="1" x14ac:dyDescent="0.25">
      <c r="A22" s="58"/>
      <c r="B22" s="55"/>
      <c r="C22" s="16" t="s">
        <v>50</v>
      </c>
      <c r="D22" s="17" t="s">
        <v>51</v>
      </c>
      <c r="E22" s="24">
        <v>10</v>
      </c>
      <c r="F22" s="17" t="s">
        <v>52</v>
      </c>
      <c r="G22" s="5" t="s">
        <v>53</v>
      </c>
      <c r="H22" s="18">
        <f>IFERROR(LOOKUP(2^100,--MID(G22,MIN(FIND({1,2,3,4,5,6,7,8,9,0},G22&amp;1234567890,1)),ROW($2:$25))),"没有数字")/IFERROR(LOOKUP(2^100,--MID(F22,MIN(FIND({1,2,3,4,5,6,7,8,9,0},F22&amp;1234567890,1)),ROW($2:$25))),"没有数字")*E22</f>
        <v>10</v>
      </c>
      <c r="I22" s="42"/>
      <c r="J22" s="44"/>
    </row>
    <row r="23" spans="1:10" s="1" customFormat="1" ht="35" customHeight="1" x14ac:dyDescent="0.25">
      <c r="A23" s="58"/>
      <c r="B23" s="52"/>
      <c r="C23" s="16" t="s">
        <v>54</v>
      </c>
      <c r="D23" s="17" t="s">
        <v>55</v>
      </c>
      <c r="E23" s="24">
        <v>10</v>
      </c>
      <c r="F23" s="17" t="s">
        <v>56</v>
      </c>
      <c r="G23" s="19" t="s">
        <v>66</v>
      </c>
      <c r="H23" s="18">
        <v>10</v>
      </c>
      <c r="I23" s="42"/>
      <c r="J23" s="44"/>
    </row>
    <row r="24" spans="1:10" s="1" customFormat="1" ht="35" customHeight="1" x14ac:dyDescent="0.25">
      <c r="A24" s="58"/>
      <c r="B24" s="51" t="s">
        <v>57</v>
      </c>
      <c r="C24" s="51" t="s">
        <v>58</v>
      </c>
      <c r="D24" s="17" t="s">
        <v>67</v>
      </c>
      <c r="E24" s="24">
        <v>5</v>
      </c>
      <c r="F24" s="25" t="s">
        <v>59</v>
      </c>
      <c r="G24" s="19">
        <v>0.95</v>
      </c>
      <c r="H24" s="18">
        <v>5</v>
      </c>
      <c r="I24" s="8"/>
      <c r="J24" s="14"/>
    </row>
    <row r="25" spans="1:10" s="1" customFormat="1" ht="40" customHeight="1" x14ac:dyDescent="0.25">
      <c r="A25" s="58"/>
      <c r="B25" s="52"/>
      <c r="C25" s="52"/>
      <c r="D25" s="17" t="s">
        <v>60</v>
      </c>
      <c r="E25" s="5">
        <v>5</v>
      </c>
      <c r="F25" s="17" t="s">
        <v>59</v>
      </c>
      <c r="G25" s="19">
        <v>0.95</v>
      </c>
      <c r="H25" s="18">
        <f>IFERROR(LOOKUP(2^100,--MID(G25,MIN(FIND({1,2,3,4,5,6,7,8,9,0},G25&amp;1234567890,1)),ROW($2:$25))),"没有数字")/IFERROR(LOOKUP(2^100,--MID(F25,MIN(FIND({1,2,3,4,5,6,7,8,9,0},F25&amp;1234567890,1)),ROW($2:$25))),"没有数字")*E25</f>
        <v>5</v>
      </c>
      <c r="I25" s="42"/>
      <c r="J25" s="44"/>
    </row>
    <row r="26" spans="1:10" s="1" customFormat="1" ht="35.15" customHeight="1" x14ac:dyDescent="0.25">
      <c r="A26" s="50" t="s">
        <v>61</v>
      </c>
      <c r="B26" s="50"/>
      <c r="C26" s="50"/>
      <c r="D26" s="50"/>
      <c r="E26" s="26">
        <v>100</v>
      </c>
      <c r="F26" s="50"/>
      <c r="G26" s="50"/>
      <c r="H26" s="27">
        <f>SUM(H13:H25)+J7</f>
        <v>96.855711784368864</v>
      </c>
      <c r="I26" s="36"/>
      <c r="J26" s="36"/>
    </row>
    <row r="28" spans="1:10" x14ac:dyDescent="0.25">
      <c r="F28" s="28"/>
    </row>
  </sheetData>
  <mergeCells count="42">
    <mergeCell ref="C13:C14"/>
    <mergeCell ref="C15:C16"/>
    <mergeCell ref="C17:C19"/>
    <mergeCell ref="C24:C25"/>
    <mergeCell ref="A6:C9"/>
    <mergeCell ref="A10:A11"/>
    <mergeCell ref="A12:A25"/>
    <mergeCell ref="B13:B20"/>
    <mergeCell ref="B21:B23"/>
    <mergeCell ref="B24:B25"/>
    <mergeCell ref="I22:J22"/>
    <mergeCell ref="I23:J23"/>
    <mergeCell ref="I25:J25"/>
    <mergeCell ref="A26:D26"/>
    <mergeCell ref="F26:G26"/>
    <mergeCell ref="I26:J26"/>
    <mergeCell ref="I17:J17"/>
    <mergeCell ref="I18:J18"/>
    <mergeCell ref="I19:J19"/>
    <mergeCell ref="I20:J20"/>
    <mergeCell ref="I21:J21"/>
    <mergeCell ref="I12:J12"/>
    <mergeCell ref="I13:J13"/>
    <mergeCell ref="I14:J14"/>
    <mergeCell ref="I15:J15"/>
    <mergeCell ref="I16:J16"/>
    <mergeCell ref="F8:G8"/>
    <mergeCell ref="F9:G9"/>
    <mergeCell ref="B10:E10"/>
    <mergeCell ref="F10:J10"/>
    <mergeCell ref="B11:E11"/>
    <mergeCell ref="F11:J11"/>
    <mergeCell ref="A5:C5"/>
    <mergeCell ref="D5:E5"/>
    <mergeCell ref="G5:J5"/>
    <mergeCell ref="F6:G6"/>
    <mergeCell ref="F7:G7"/>
    <mergeCell ref="A2:J2"/>
    <mergeCell ref="A3:J3"/>
    <mergeCell ref="A4:C4"/>
    <mergeCell ref="D4:E4"/>
    <mergeCell ref="G4:J4"/>
  </mergeCells>
  <phoneticPr fontId="19" type="noConversion"/>
  <printOptions horizontalCentered="1"/>
  <pageMargins left="0.78740157480314998" right="0.70866141732283505" top="0.78740157480314998" bottom="0.70866141732283505" header="0.31496062992126" footer="0.31496062992126"/>
  <pageSetup paperSize="9" scale="72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附件3</vt:lpstr>
    </vt:vector>
  </TitlesOfParts>
  <Company>2012dnd.com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zhangyanping</dc:creator>
  <cp:lastModifiedBy>雪莉</cp:lastModifiedBy>
  <cp:lastPrinted>2020-12-04T03:10:00Z</cp:lastPrinted>
  <dcterms:created xsi:type="dcterms:W3CDTF">2019-10-26T10:31:00Z</dcterms:created>
  <dcterms:modified xsi:type="dcterms:W3CDTF">2021-05-03T08:13:50Z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2052-11.1.0.10024</vt:lpwstr>
  </property>
</Properties>
</file>