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599"/>
  </bookViews>
  <sheets>
    <sheet name="第二批中央资金安排项目" sheetId="20" r:id="rId1"/>
  </sheets>
  <definedNames>
    <definedName name="_xlnm._FilterDatabase" localSheetId="0" hidden="1">第二批中央资金安排项目!$A$7:$V$23</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第二批中央资金安排项目!$1:$6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第二批中央资金安排项目!$A$1:$V$23</definedName>
  </definedNames>
  <calcPr calcId="144525"/>
</workbook>
</file>

<file path=xl/sharedStrings.xml><?xml version="1.0" encoding="utf-8"?>
<sst xmlns="http://schemas.openxmlformats.org/spreadsheetml/2006/main" count="164" uniqueCount="135">
  <si>
    <t>附件1</t>
  </si>
  <si>
    <t>莎车县2025年巩固拓展脱贫攻坚成果同乡村振兴有效衔接第二批中央资金项目计划表</t>
  </si>
  <si>
    <t>序号</t>
  </si>
  <si>
    <t>项目库编号</t>
  </si>
  <si>
    <t>项目名称</t>
  </si>
  <si>
    <t>二级项目类别</t>
  </si>
  <si>
    <t>项目子类型</t>
  </si>
  <si>
    <t>建设性质</t>
  </si>
  <si>
    <t>建设地点</t>
  </si>
  <si>
    <t>建设内容</t>
  </si>
  <si>
    <t>投资（万元）</t>
  </si>
  <si>
    <t>资金来源（万元）</t>
  </si>
  <si>
    <t>受益人口（人）</t>
  </si>
  <si>
    <t>绩效目标（产业项目必须有社会效益、经济效益）</t>
  </si>
  <si>
    <t>利益联结机制（明确经营主体、收益等）</t>
  </si>
  <si>
    <t>责任单位</t>
  </si>
  <si>
    <t>责任人</t>
  </si>
  <si>
    <t>备注</t>
  </si>
  <si>
    <t>衔接资金</t>
  </si>
  <si>
    <t>地县资金</t>
  </si>
  <si>
    <t>其他资金（社会资金、帮扶资金等）</t>
  </si>
  <si>
    <t>小计</t>
  </si>
  <si>
    <t>巩固拓展和乡村振兴</t>
  </si>
  <si>
    <t>以工代赈</t>
  </si>
  <si>
    <t>少数民族发展</t>
  </si>
  <si>
    <t>中央</t>
  </si>
  <si>
    <t>自治区</t>
  </si>
  <si>
    <t>合计</t>
  </si>
  <si>
    <t>一、产业增收</t>
  </si>
  <si>
    <t>SCX2025-001</t>
  </si>
  <si>
    <t>莎车县产业帮扶精准到户项目（玉米单产提升）</t>
  </si>
  <si>
    <t>生产项目</t>
  </si>
  <si>
    <t>种植业基地</t>
  </si>
  <si>
    <t>新建</t>
  </si>
  <si>
    <t>各乡镇</t>
  </si>
  <si>
    <t>计划总投资：4274.84万元
建设内容：对各乡镇46757户脱贫户、监测户单产提升3%以上的284989.35亩玉米进行补助，每亩补助150元。其中：阿热勒乡9001.46亩、霍什拉甫乡6709.06亩、阿尔斯兰巴格乡13803.92亩、阿拉买提镇8343.8亩、阿瓦提镇3988.5亩、白什坎特镇13681.32亩、古勒巴格镇1471.8亩、喀拉苏乡9416.14亩、喀群乡17602.3亩、城北街道办46.2亩、城东街道办61亩、阔什艾日克乡6505亩、米夏镇13569.62亩、英阿瓦提管委会5431.8亩、巴格阿瓦提乡10762亩、恰热克镇14031.87亩、英吾斯塘乡8840.11亩、依盖尔其镇12114.92亩、伊什库力乡8543.97亩、叶尔羌街道办285.03亩、塔尕尔其镇21076.4亩、永安管委会1860亩、亚喀艾日克乡6040.1亩、乌达力克镇16941.54亩、孜热甫夏提乡9045.33亩、阿扎提巴格镇5672.23亩、艾力西湖镇14896.77亩、达木斯乡2001.2亩、墩巴格乡7661.68亩、荒地镇11615.65亩、拍克其乡12312.95亩、恰尔巴格乡8804.4亩、托木吾斯塘镇1984.4亩、莎车镇60.5亩。</t>
  </si>
  <si>
    <t>经济效益：通过提高玉米产量和优化种植技术，不仅提高了玉米产量和经济效益，还增加了农民的收入。
社会效益：通过科技创新和种植技术的提升，保障了国家粮食安全，为确保粮食安全做出了贡献。</t>
  </si>
  <si>
    <t>脱贫户、监测户通过加强田间管理，应用新技术等措施提升玉米产量，获取项目补助直接增加收入。</t>
  </si>
  <si>
    <t>莎车县农业农村局</t>
  </si>
  <si>
    <t>黄相领</t>
  </si>
  <si>
    <t>SCX2025-006</t>
  </si>
  <si>
    <t>莎车县产业帮扶精准到户项目（积造有机肥）</t>
  </si>
  <si>
    <t>计划总投资：149.3万元
建设内容：对6216户脱贫户、监测户积造有机肥49765m³进行补助，每立方米补助30元。其中：阿拉买提镇2000m³、阿瓦提镇730m³、阿扎特巴格镇4160m³、巴格阿瓦提4400m³、白什坎特镇4200m³、墩巴格乡3000m³、古勒巴格镇50m³、荒地镇7100m³、喀群乡50m³、米夏镇2448m³、拍克其乡810m³、恰尔巴格乡100m³、恰热克镇909m³、塔尕尔其镇430m³、托木吾斯塘镇1400m³、乌达力克镇2771m³、亚喀艾日克乡3111m³、叶尔羌街道办85m³、英阿瓦提管委会5940m³、英吾斯塘乡1491m³、喀拉苏乡200m³、阿热勒4380m³。</t>
  </si>
  <si>
    <t>社会效益：通过实施到户产业项目，对发展特色优势产业有意愿且符合奖补条件的脱贫人口和监测对象家庭进行精准帮扶，发挥奖补资金激励作用，调动群众发展产业的积极性、主动性，从而增加收入。</t>
  </si>
  <si>
    <t>通过补助的方式激发脱贫户、监测户内生发展动力，提高家庭收入。</t>
  </si>
  <si>
    <t>莎车县农业技术推广中心</t>
  </si>
  <si>
    <t>吕爱玲</t>
  </si>
  <si>
    <t>SCX2025-008</t>
  </si>
  <si>
    <t>莎车县产业帮扶精准到户项目（深松整地）</t>
  </si>
  <si>
    <t>阿拉买提镇、阿扎特巴格镇、白什坎特镇、拍克其乡、托木吾斯塘镇、依盖尔其镇</t>
  </si>
  <si>
    <t>计划总投资：8.46万元
建设内容：全县6个乡镇实施深松整地6266亩，受益户995户，每亩补助13.5元，预计补助8.4591万元，其中：阿拉买提镇366户1367亩，阿扎特巴格镇20户100亩，白什坎特镇282户2003亩，拍克其乡249户2397亩，托木吾斯塘镇66户323亩，依盖尔其镇12户76亩。</t>
  </si>
  <si>
    <t>经济效益：通过耕地不低于40cm的深松整地，能够提高种植业经济效益，提高脱贫户及监测户收入。
社会效益：能够改善土壤结构，增加土壤的保水、保肥性，提高土壤的生物，促进农作物的生长和提高产量。</t>
  </si>
  <si>
    <t>农户自主实施，带动农户收益≥8.4591万元。</t>
  </si>
  <si>
    <t>莎车县农业机械化发展中心</t>
  </si>
  <si>
    <t>蒋宣</t>
  </si>
  <si>
    <t>SCX2025-402</t>
  </si>
  <si>
    <t>莎车县恰尔巴格乡6村等9个村土地平整建设项目</t>
  </si>
  <si>
    <t>恰尔巴格乡1村、2村、4村、6村、8村、10村、12村、14村、15村</t>
  </si>
  <si>
    <t>计划总投资：662万元
建设内容：平整土地4388亩，其中：1村666亩；2村645亩；4村1092亩；6村430亩；8村820亩；10村245亩；12村115亩；14村175亩；15村200亩。</t>
  </si>
  <si>
    <t>经济效益：改善生产种植条件，减少土地高低不平跑水、土地分散现象，同时提高水肥利用效率，增加农民收入。
社会效益：该项目建成后可带动农户一产就业积极性，最大限度利用水资源。</t>
  </si>
  <si>
    <t>该项目在建设过程中，用工由当地农民参与建设为主，预计带动就业5人，人均增收3000元。项目投入使用后，带动当地农户户均增收1500元。</t>
  </si>
  <si>
    <t>恰尔巴格乡人民政府</t>
  </si>
  <si>
    <t>阿迪力·热依木</t>
  </si>
  <si>
    <t>SCX2025-063</t>
  </si>
  <si>
    <t>莎车县阿热勒乡2村等5个村土地平整建设项目</t>
  </si>
  <si>
    <t>种植基地建设</t>
  </si>
  <si>
    <t>阿热勒乡2村、3村、4村、8村、13村</t>
  </si>
  <si>
    <t>计划总投资：466.8万元
建设内容：阿热勒乡土地平整3112.7亩，其中2村449.8亩、3村453.5亩、4村1805亩、8村251.6亩、13村152.8亩。</t>
  </si>
  <si>
    <t>经济效益：该项目实施后带动涉及村农户全年总收入提高0.5万元，预计收益户数为4000余户。
社会效益：该项目建成后可带动农户一产就业积极性，有效促进当地种植业发展。</t>
  </si>
  <si>
    <t>该项目覆盖全乡4000余户，18000余人</t>
  </si>
  <si>
    <t>阿热勒乡人民政府</t>
  </si>
  <si>
    <t>库尔班江·斯依提</t>
  </si>
  <si>
    <t>SCX2025-034</t>
  </si>
  <si>
    <t>莎车县亚喀艾日克乡1村等3个村土地平整建设项目</t>
  </si>
  <si>
    <t>亚喀艾日克乡1村、3村、6村</t>
  </si>
  <si>
    <t>计划总投资：1198.78万元
建设内容：亚喀艾日克乡平整土地3104亩，其中：3村平整829亩，每亩1500元；1村换填土1545亩，6村换填土730亩，并进行平整，亩均4900元，计划总投资1198.78万元。</t>
  </si>
  <si>
    <t>经济效益：土地平整能够更好地实现机械化生产，加大经济效益。
社会效益：改善农业生态条件和生态环境的行为，增加有效耕地面积，提高土地质量和利用效率，改善生产、生活条件和生态环境的活动。</t>
  </si>
  <si>
    <t>土地平整项目符合当前规划和政策，促进土地资源的合理利用和可持续发展；集中连片的土地有助于农民流转土地，获得高额租金收入；有助于引进农业企业投资，进行大规模机械化种植；</t>
  </si>
  <si>
    <t>亚喀艾日克乡人民政府</t>
  </si>
  <si>
    <t>麦合木提江·扎克</t>
  </si>
  <si>
    <t>SCX2025-061</t>
  </si>
  <si>
    <t>莎车县巴格阿瓦提乡6村土地平整建设项目</t>
  </si>
  <si>
    <t>巴格阿瓦提乡6村</t>
  </si>
  <si>
    <t>计划总投资：366.84万元
建设内容：巴格阿瓦提乡6村平整土地3057亩，每亩1200元，计划总投资366.84万元。</t>
  </si>
  <si>
    <t>社会效益：通过项目的实施，土地可以变得更加平整，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
经济效益：受益脱贫人口满意度将达到95%以上，每亩增收500元以上。</t>
  </si>
  <si>
    <t>该项目实施后将带动20人实现稳定就业，项目建成后户均每亩增收500元以上，资产归村集体及农户。</t>
  </si>
  <si>
    <t>巴格阿瓦提乡人民政府</t>
  </si>
  <si>
    <t>肉孜·阿西木</t>
  </si>
  <si>
    <t>SCX2025-430</t>
  </si>
  <si>
    <t>莎车县孜热甫夏提乡9村拱棚节水设施配套项目</t>
  </si>
  <si>
    <t>产业发展</t>
  </si>
  <si>
    <t>拱棚节水</t>
  </si>
  <si>
    <t>孜热甫夏提乡9村</t>
  </si>
  <si>
    <t>计划总投资：78万元
建设内容：为孜热甫夏提9村、12村、13村650座拱棚配套节水设施，接通现有沉砂池，计划投资78万元。</t>
  </si>
  <si>
    <t>社会效益：该项目实施后，不仅提高了拱棚内灌溉水的利用率，改善了灌溉条件，提高了经济效益；充分利用了水资源，基本解决了缺水问题，扩大了种植规模，对保护生态环境的可持续发展提供了可靠的保证，对改善局部生态环境将起到良好的示范效益。</t>
  </si>
  <si>
    <t>项目建成后，将提高拱棚种植率，带动农户增收。</t>
  </si>
  <si>
    <t>孜热甫夏提塔吉克族乡人民政府</t>
  </si>
  <si>
    <t>王启柏</t>
  </si>
  <si>
    <t>SCX2025-429</t>
  </si>
  <si>
    <t>莎车县孜热甫夏提乡8村等2个村巴旦木示范园节水设施建设项目</t>
  </si>
  <si>
    <t>林草基地建设</t>
  </si>
  <si>
    <t>孜热甫夏提乡8村、9村</t>
  </si>
  <si>
    <t>计划总投资：146万元
建设内容：为孜热甫夏提600亩巴旦木示范园配套节水设施，新建沉砂池1座，配套变压器1台、变频启动柜1台。计划投资146万。其中：8村300亩、9村300亩。</t>
  </si>
  <si>
    <t>社会效益:通过项目实施改善和提高项目区农田生产种植条件，减少土地高低不平跑水、土地分散现象，同时提高水肥利用效率，增加农民收入，实现农业机械现代化生产，提高水资源的利用率，缓解区域生态恶化状况，通过项目的建设，减少自然灾害对项目区农民造成损失，提高项目区农作物产量、质量和农民收入，为项目区农民依靠良田致富打造良好的农田基础设施条件。
经济效益：充分吸纳当地群众10人就近就地就业，增加收入5万元，激发内生发展动力，助力巩固拓展脱贫攻坚成果、全面推进乡村振兴。</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</si>
  <si>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251人的用水条件，方便了1400亩田地灌溉。</t>
  </si>
  <si>
    <t>二、乡村建设</t>
  </si>
  <si>
    <t>SCX2025-252</t>
  </si>
  <si>
    <t>莎车县孜热甫夏提乡1村等3个村基础设施道路建设项目</t>
  </si>
  <si>
    <t>农村基础设施（含产业配套基础设施）</t>
  </si>
  <si>
    <t>农村道路建设</t>
  </si>
  <si>
    <t>孜热甫夏提1村、8村、9村</t>
  </si>
  <si>
    <t>计划总投资：592万元（本次安排少数民族发展资金385万元）
建设内容：为孜热甫夏提乡建设4米宽柏油路10.47公里，其中：1村5.7公里，8村3.27公里，9村1.5公里，平均56万元/公里，计划投资592万元。</t>
  </si>
  <si>
    <t>社会效益：通过项目实施，进一步改善交通基础设施条件，方便各族群众交通出行以及产业发展。充分吸纳当地群众10人就近就地就业，增加收入5万元，激发内生发展动力，助力巩固拓展脱贫攻坚成果、全面推进乡村振兴。</t>
  </si>
  <si>
    <t>一是该项目在实施期，预计带动务工就业人口约15人，带动群众增加经济收入15万元；二是项目实施后带动公益性岗位增收人均1750/月，带动群众致富增收。</t>
  </si>
  <si>
    <t>三、巩固三保障成果</t>
  </si>
  <si>
    <t>SCX2025-399</t>
  </si>
  <si>
    <t>莎车县阿热勒乡、乌达力克镇、古勒巴格镇农村供水管网提升工程</t>
  </si>
  <si>
    <t>饮水</t>
  </si>
  <si>
    <t>农村饮水安全巩固提升</t>
  </si>
  <si>
    <t>改建</t>
  </si>
  <si>
    <t>阿热勒乡、乌达力克镇、古勒巴格镇</t>
  </si>
  <si>
    <t>计划总投资：2750万元（本次安排中央资金2335.48万元）
建设内容：更新改造农村自来水老旧管网108.60km，并配套附属建筑物。</t>
  </si>
  <si>
    <t>社会效益：有助于不断完善农村供水设施，保障农村饮水安全。</t>
  </si>
  <si>
    <t>农村饮水安全工程项目农民是直接受益者，可以改善农民的生活条件，提高农民的健康水平，可以促进农村社会稳定和发展。</t>
  </si>
  <si>
    <t>莎车县水利局</t>
  </si>
  <si>
    <t>赵勇</t>
  </si>
  <si>
    <t>四、易地搬迁后扶</t>
  </si>
  <si>
    <t>SCX2025-404</t>
  </si>
  <si>
    <t>莎车县易地扶贫搬迁贷款债劵贴息补助</t>
  </si>
  <si>
    <t>易地搬迁后扶</t>
  </si>
  <si>
    <t>易地扶贫搬迁贷款债券贴息补助</t>
  </si>
  <si>
    <t>易地扶贫搬迁安置区</t>
  </si>
  <si>
    <t>计划总投资：598.5万元
建设内容：补助易地扶贫搬迁融资模式，调整规范后的地方政府债券贴息，计划投入598.5万元。</t>
  </si>
  <si>
    <t>社会效益：贴息资金598.5万元；收益对象满意度95%以上。</t>
  </si>
  <si>
    <t>贴息资金598.5万元；收益对象满意度95%以上。</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</si>
</sst>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_ "/>
    <numFmt numFmtId="178" formatCode="0.00_);[Red]\(0.00\)"/>
  </numFmts>
  <fonts count="30">
    <font>
      <sz val="11"/>
      <color theme="1"/>
      <name val="宋体"/>
      <charset val="134"/>
      <scheme val="minor"/>
    </font>
    <font>
      <sz val="14"/>
      <name val="宋体"/>
      <charset val="134"/>
      <scheme val="minor"/>
    </font>
    <font>
      <b/>
      <sz val="14"/>
      <name val="宋体"/>
      <charset val="134"/>
      <scheme val="minor"/>
    </font>
    <font>
      <sz val="26"/>
      <name val="方正小标宋_GBK"/>
      <charset val="134"/>
    </font>
    <font>
      <sz val="14"/>
      <name val="宋体"/>
      <charset val="134"/>
    </font>
    <font>
      <b/>
      <sz val="14"/>
      <name val="黑体"/>
      <charset val="134"/>
    </font>
    <font>
      <sz val="14"/>
      <name val="方正仿宋_GBK"/>
      <charset val="134"/>
    </font>
    <font>
      <sz val="12"/>
      <name val="宋体"/>
      <charset val="134"/>
      <scheme val="minor"/>
    </font>
    <font>
      <sz val="11"/>
      <color theme="0"/>
      <name val="宋体"/>
      <charset val="0"/>
      <scheme val="minor"/>
    </font>
    <font>
      <sz val="11"/>
      <color theme="1"/>
      <name val="宋体"/>
      <charset val="0"/>
      <scheme val="minor"/>
    </font>
    <font>
      <sz val="12"/>
      <color theme="1"/>
      <name val="宋体"/>
      <charset val="134"/>
      <scheme val="minor"/>
    </font>
    <font>
      <u/>
      <sz val="11"/>
      <color rgb="FF800080"/>
      <name val="宋体"/>
      <charset val="0"/>
      <scheme val="minor"/>
    </font>
    <font>
      <sz val="11"/>
      <color rgb="FF3F3F76"/>
      <name val="宋体"/>
      <charset val="0"/>
      <scheme val="minor"/>
    </font>
    <font>
      <sz val="11"/>
      <color indexed="8"/>
      <name val="宋体"/>
      <charset val="134"/>
    </font>
    <font>
      <sz val="11"/>
      <color rgb="FF006100"/>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u/>
      <sz val="11"/>
      <color rgb="FF0000FF"/>
      <name val="宋体"/>
      <charset val="0"/>
      <scheme val="minor"/>
    </font>
    <font>
      <sz val="12"/>
      <name val="宋体"/>
      <charset val="134"/>
    </font>
    <font>
      <sz val="11"/>
      <color rgb="FF9C6500"/>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3">
    <xf numFmtId="0" fontId="0" fillId="0" borderId="0">
      <alignment vertical="center"/>
    </xf>
    <xf numFmtId="42" fontId="10" fillId="0" borderId="0" applyFont="0" applyFill="0" applyBorder="0" applyAlignment="0" applyProtection="0">
      <alignment vertical="center"/>
    </xf>
    <xf numFmtId="0" fontId="9" fillId="3" borderId="0" applyNumberFormat="0" applyBorder="0" applyAlignment="0" applyProtection="0">
      <alignment vertical="center"/>
    </xf>
    <xf numFmtId="0" fontId="12" fillId="7"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6" borderId="0" applyNumberFormat="0" applyBorder="0" applyAlignment="0" applyProtection="0">
      <alignment vertical="center"/>
    </xf>
    <xf numFmtId="0" fontId="15" fillId="14" borderId="0" applyNumberFormat="0" applyBorder="0" applyAlignment="0" applyProtection="0">
      <alignment vertical="center"/>
    </xf>
    <xf numFmtId="43" fontId="10" fillId="0" borderId="0" applyFont="0" applyFill="0" applyBorder="0" applyAlignment="0" applyProtection="0">
      <alignment vertical="center"/>
    </xf>
    <xf numFmtId="0" fontId="8" fillId="1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9"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13" borderId="3" applyNumberFormat="0" applyFont="0" applyAlignment="0" applyProtection="0">
      <alignment vertical="center"/>
    </xf>
    <xf numFmtId="0" fontId="8"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7" applyNumberFormat="0" applyFill="0" applyAlignment="0" applyProtection="0">
      <alignment vertical="center"/>
    </xf>
    <xf numFmtId="0" fontId="29" fillId="0" borderId="7" applyNumberFormat="0" applyFill="0" applyAlignment="0" applyProtection="0">
      <alignment vertical="center"/>
    </xf>
    <xf numFmtId="0" fontId="8" fillId="12" borderId="0" applyNumberFormat="0" applyBorder="0" applyAlignment="0" applyProtection="0">
      <alignment vertical="center"/>
    </xf>
    <xf numFmtId="0" fontId="22" fillId="0" borderId="9" applyNumberFormat="0" applyFill="0" applyAlignment="0" applyProtection="0">
      <alignment vertical="center"/>
    </xf>
    <xf numFmtId="0" fontId="8" fillId="24" borderId="0" applyNumberFormat="0" applyBorder="0" applyAlignment="0" applyProtection="0">
      <alignment vertical="center"/>
    </xf>
    <xf numFmtId="0" fontId="24" fillId="27" borderId="6" applyNumberFormat="0" applyAlignment="0" applyProtection="0">
      <alignment vertical="center"/>
    </xf>
    <xf numFmtId="0" fontId="21" fillId="27" borderId="2" applyNumberFormat="0" applyAlignment="0" applyProtection="0">
      <alignment vertical="center"/>
    </xf>
    <xf numFmtId="0" fontId="23" fillId="28" borderId="5" applyNumberFormat="0" applyAlignment="0" applyProtection="0">
      <alignment vertical="center"/>
    </xf>
    <xf numFmtId="0" fontId="9" fillId="23" borderId="0" applyNumberFormat="0" applyBorder="0" applyAlignment="0" applyProtection="0">
      <alignment vertical="center"/>
    </xf>
    <xf numFmtId="0" fontId="8" fillId="26" borderId="0" applyNumberFormat="0" applyBorder="0" applyAlignment="0" applyProtection="0">
      <alignment vertical="center"/>
    </xf>
    <xf numFmtId="0" fontId="27" fillId="0" borderId="8" applyNumberFormat="0" applyFill="0" applyAlignment="0" applyProtection="0">
      <alignment vertical="center"/>
    </xf>
    <xf numFmtId="0" fontId="17" fillId="0" borderId="4" applyNumberFormat="0" applyFill="0" applyAlignment="0" applyProtection="0">
      <alignment vertical="center"/>
    </xf>
    <xf numFmtId="0" fontId="14" fillId="11" borderId="0" applyNumberFormat="0" applyBorder="0" applyAlignment="0" applyProtection="0">
      <alignment vertical="center"/>
    </xf>
    <xf numFmtId="0" fontId="20" fillId="25" borderId="0" applyNumberFormat="0" applyBorder="0" applyAlignment="0" applyProtection="0">
      <alignment vertical="center"/>
    </xf>
    <xf numFmtId="0" fontId="9" fillId="9" borderId="0" applyNumberFormat="0" applyBorder="0" applyAlignment="0" applyProtection="0">
      <alignment vertical="center"/>
    </xf>
    <xf numFmtId="0" fontId="8" fillId="31"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8" fillId="17" borderId="0" applyNumberFormat="0" applyBorder="0" applyAlignment="0" applyProtection="0">
      <alignment vertical="center"/>
    </xf>
    <xf numFmtId="0" fontId="8" fillId="22" borderId="0" applyNumberFormat="0" applyBorder="0" applyAlignment="0" applyProtection="0">
      <alignment vertical="center"/>
    </xf>
    <xf numFmtId="0" fontId="9" fillId="19" borderId="0" applyNumberFormat="0" applyBorder="0" applyAlignment="0" applyProtection="0">
      <alignment vertical="center"/>
    </xf>
    <xf numFmtId="0" fontId="9" fillId="32"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8" fillId="2" borderId="0" applyNumberFormat="0" applyBorder="0" applyAlignment="0" applyProtection="0">
      <alignment vertical="center"/>
    </xf>
    <xf numFmtId="0" fontId="8" fillId="16" borderId="0" applyNumberFormat="0" applyBorder="0" applyAlignment="0" applyProtection="0">
      <alignment vertical="center"/>
    </xf>
    <xf numFmtId="0" fontId="9" fillId="15" borderId="0" applyNumberFormat="0" applyBorder="0" applyAlignment="0" applyProtection="0">
      <alignment vertical="center"/>
    </xf>
    <xf numFmtId="0" fontId="8" fillId="8" borderId="0" applyNumberFormat="0" applyBorder="0" applyAlignment="0" applyProtection="0">
      <alignment vertical="center"/>
    </xf>
    <xf numFmtId="0" fontId="19" fillId="0" borderId="0">
      <alignment vertical="top"/>
    </xf>
    <xf numFmtId="0" fontId="13" fillId="0" borderId="0">
      <alignment vertical="center"/>
    </xf>
    <xf numFmtId="0" fontId="0" fillId="0" borderId="0"/>
  </cellStyleXfs>
  <cellXfs count="48">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Border="1">
      <alignment vertical="center"/>
    </xf>
    <xf numFmtId="49" fontId="1" fillId="0" borderId="0" xfId="0" applyNumberFormat="1"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NumberFormat="1" applyFont="1" applyFill="1" applyAlignment="1">
      <alignment vertical="center" wrapText="1"/>
    </xf>
    <xf numFmtId="0" fontId="1" fillId="0" borderId="0" xfId="0" applyNumberFormat="1"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0" fontId="2"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10" fontId="1"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indent="2"/>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Fill="1" applyBorder="1">
      <alignment vertical="center"/>
    </xf>
    <xf numFmtId="176" fontId="1" fillId="0" borderId="1" xfId="0" applyNumberFormat="1" applyFont="1" applyFill="1" applyBorder="1" applyAlignment="1" applyProtection="1">
      <alignment horizontal="center" vertical="center" wrapText="1"/>
    </xf>
    <xf numFmtId="0" fontId="3"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177"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vertical="center" wrapText="1"/>
    </xf>
    <xf numFmtId="178" fontId="1" fillId="0" borderId="1"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 name="常规 4" xf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
  <sheetViews>
    <sheetView tabSelected="1" view="pageBreakPreview" zoomScale="55" zoomScaleNormal="40" workbookViewId="0">
      <pane xSplit="7" ySplit="8" topLeftCell="H17" activePane="bottomRight" state="frozen"/>
      <selection/>
      <selection pane="topRight"/>
      <selection pane="bottomLeft"/>
      <selection pane="bottomRight" activeCell="H21" sqref="H21"/>
    </sheetView>
  </sheetViews>
  <sheetFormatPr defaultColWidth="9" defaultRowHeight="18.75"/>
  <cols>
    <col min="1" max="1" width="5.89166666666667" style="5" customWidth="1"/>
    <col min="2" max="2" width="10.4583333333333" style="5" customWidth="1"/>
    <col min="3" max="3" width="17.875" style="6" customWidth="1"/>
    <col min="4" max="6" width="10" style="6" customWidth="1"/>
    <col min="7" max="7" width="18.7416666666667" style="6" customWidth="1"/>
    <col min="8" max="8" width="105.666666666667" style="7" customWidth="1"/>
    <col min="9" max="9" width="14.9916666666667" style="8" customWidth="1"/>
    <col min="10" max="10" width="14.825" style="7" customWidth="1"/>
    <col min="11" max="11" width="15.175" style="9" customWidth="1"/>
    <col min="12" max="12" width="13.5666666666667" style="1" customWidth="1"/>
    <col min="13" max="13" width="11.775" style="1" customWidth="1"/>
    <col min="14" max="14" width="12.1416666666667" style="1" customWidth="1"/>
    <col min="15" max="15" width="12.0333333333333" style="8" customWidth="1"/>
    <col min="16" max="16" width="9.99166666666667" style="1" customWidth="1"/>
    <col min="17" max="17" width="9.99166666666667" style="10" customWidth="1"/>
    <col min="18" max="19" width="50.775" style="11" customWidth="1"/>
    <col min="20" max="20" width="13.6333333333333" style="11" customWidth="1"/>
    <col min="21" max="21" width="12.0416666666667" style="12" customWidth="1"/>
    <col min="22" max="22" width="8.63333333333333" style="7" customWidth="1"/>
    <col min="23" max="16384" width="9" style="1"/>
  </cols>
  <sheetData>
    <row r="1" spans="1:3">
      <c r="A1" s="13" t="s">
        <v>0</v>
      </c>
      <c r="B1" s="13"/>
      <c r="C1" s="13"/>
    </row>
    <row r="2" s="1" customFormat="1" ht="64" customHeight="1" spans="1:22">
      <c r="A2" s="14" t="s">
        <v>1</v>
      </c>
      <c r="B2" s="14"/>
      <c r="C2" s="14"/>
      <c r="D2" s="14"/>
      <c r="E2" s="14"/>
      <c r="F2" s="14"/>
      <c r="G2" s="14"/>
      <c r="H2" s="14"/>
      <c r="I2" s="14"/>
      <c r="J2" s="14"/>
      <c r="K2" s="14"/>
      <c r="L2" s="14"/>
      <c r="M2" s="14"/>
      <c r="N2" s="14"/>
      <c r="O2" s="14"/>
      <c r="P2" s="14"/>
      <c r="Q2" s="36"/>
      <c r="R2" s="14"/>
      <c r="S2" s="14"/>
      <c r="T2" s="14"/>
      <c r="U2" s="14"/>
      <c r="V2" s="14"/>
    </row>
    <row r="3" s="2" customFormat="1" ht="41" customHeight="1" spans="1:22">
      <c r="A3" s="15" t="s">
        <v>2</v>
      </c>
      <c r="B3" s="15" t="s">
        <v>3</v>
      </c>
      <c r="C3" s="15" t="s">
        <v>4</v>
      </c>
      <c r="D3" s="15" t="s">
        <v>5</v>
      </c>
      <c r="E3" s="15" t="s">
        <v>6</v>
      </c>
      <c r="F3" s="15" t="s">
        <v>7</v>
      </c>
      <c r="G3" s="15" t="s">
        <v>8</v>
      </c>
      <c r="H3" s="15" t="s">
        <v>9</v>
      </c>
      <c r="I3" s="15" t="s">
        <v>10</v>
      </c>
      <c r="J3" s="29" t="s">
        <v>11</v>
      </c>
      <c r="K3" s="30"/>
      <c r="L3" s="29"/>
      <c r="M3" s="29"/>
      <c r="N3" s="29"/>
      <c r="O3" s="17"/>
      <c r="P3" s="29"/>
      <c r="Q3" s="37" t="s">
        <v>12</v>
      </c>
      <c r="R3" s="15" t="s">
        <v>13</v>
      </c>
      <c r="S3" s="15" t="s">
        <v>14</v>
      </c>
      <c r="T3" s="15" t="s">
        <v>15</v>
      </c>
      <c r="U3" s="15" t="s">
        <v>16</v>
      </c>
      <c r="V3" s="38" t="s">
        <v>17</v>
      </c>
    </row>
    <row r="4" s="2" customFormat="1" ht="40" customHeight="1" spans="1:22">
      <c r="A4" s="15"/>
      <c r="B4" s="15"/>
      <c r="C4" s="15"/>
      <c r="D4" s="15"/>
      <c r="E4" s="15"/>
      <c r="F4" s="15"/>
      <c r="G4" s="15"/>
      <c r="H4" s="15"/>
      <c r="I4" s="15"/>
      <c r="J4" s="29" t="s">
        <v>18</v>
      </c>
      <c r="K4" s="30"/>
      <c r="L4" s="29"/>
      <c r="M4" s="29"/>
      <c r="N4" s="29"/>
      <c r="O4" s="15" t="s">
        <v>19</v>
      </c>
      <c r="P4" s="29" t="s">
        <v>20</v>
      </c>
      <c r="Q4" s="37"/>
      <c r="R4" s="15"/>
      <c r="S4" s="15"/>
      <c r="T4" s="15"/>
      <c r="U4" s="15"/>
      <c r="V4" s="38"/>
    </row>
    <row r="5" s="2" customFormat="1" ht="54" customHeight="1" spans="1:22">
      <c r="A5" s="15"/>
      <c r="B5" s="15"/>
      <c r="C5" s="15"/>
      <c r="D5" s="15"/>
      <c r="E5" s="15"/>
      <c r="F5" s="15"/>
      <c r="G5" s="15"/>
      <c r="H5" s="15"/>
      <c r="I5" s="15"/>
      <c r="J5" s="29" t="s">
        <v>21</v>
      </c>
      <c r="K5" s="30" t="s">
        <v>22</v>
      </c>
      <c r="L5" s="29"/>
      <c r="M5" s="29" t="s">
        <v>23</v>
      </c>
      <c r="N5" s="29" t="s">
        <v>24</v>
      </c>
      <c r="O5" s="15"/>
      <c r="P5" s="29"/>
      <c r="Q5" s="37"/>
      <c r="R5" s="15"/>
      <c r="S5" s="15"/>
      <c r="T5" s="15"/>
      <c r="U5" s="15"/>
      <c r="V5" s="38"/>
    </row>
    <row r="6" s="2" customFormat="1" ht="66" customHeight="1" spans="1:22">
      <c r="A6" s="15"/>
      <c r="B6" s="15"/>
      <c r="C6" s="15"/>
      <c r="D6" s="15"/>
      <c r="E6" s="15"/>
      <c r="F6" s="15"/>
      <c r="G6" s="15"/>
      <c r="H6" s="15"/>
      <c r="I6" s="15"/>
      <c r="J6" s="29"/>
      <c r="K6" s="30" t="s">
        <v>25</v>
      </c>
      <c r="L6" s="29" t="s">
        <v>26</v>
      </c>
      <c r="M6" s="29"/>
      <c r="N6" s="29"/>
      <c r="O6" s="15"/>
      <c r="P6" s="29"/>
      <c r="Q6" s="37"/>
      <c r="R6" s="15"/>
      <c r="S6" s="15"/>
      <c r="T6" s="15"/>
      <c r="U6" s="15"/>
      <c r="V6" s="38"/>
    </row>
    <row r="7" s="3" customFormat="1" ht="36" customHeight="1" spans="1:22">
      <c r="A7" s="15" t="s">
        <v>27</v>
      </c>
      <c r="B7" s="15"/>
      <c r="C7" s="15"/>
      <c r="D7" s="15"/>
      <c r="E7" s="15"/>
      <c r="F7" s="15"/>
      <c r="G7" s="15"/>
      <c r="H7" s="15"/>
      <c r="I7" s="31">
        <f>SUM(I8+I18+I20+I22)</f>
        <v>10670</v>
      </c>
      <c r="J7" s="31">
        <f t="shared" ref="J7:P7" si="0">SUM(J8+J18+J20+J22)</f>
        <v>10670</v>
      </c>
      <c r="K7" s="31">
        <f t="shared" si="0"/>
        <v>10285</v>
      </c>
      <c r="L7" s="31"/>
      <c r="M7" s="31"/>
      <c r="N7" s="31">
        <f t="shared" si="0"/>
        <v>385</v>
      </c>
      <c r="O7" s="31"/>
      <c r="P7" s="31"/>
      <c r="Q7" s="37"/>
      <c r="R7" s="15"/>
      <c r="S7" s="15"/>
      <c r="T7" s="15"/>
      <c r="U7" s="15"/>
      <c r="V7" s="15"/>
    </row>
    <row r="8" s="3" customFormat="1" ht="36" customHeight="1" spans="1:22">
      <c r="A8" s="15" t="s">
        <v>28</v>
      </c>
      <c r="B8" s="15"/>
      <c r="C8" s="15"/>
      <c r="D8" s="15"/>
      <c r="E8" s="15"/>
      <c r="F8" s="15"/>
      <c r="G8" s="15"/>
      <c r="H8" s="16"/>
      <c r="I8" s="31">
        <f>SUM(I9:I17)</f>
        <v>7351.02</v>
      </c>
      <c r="J8" s="31">
        <f>SUM(J9:J17)</f>
        <v>7351.02</v>
      </c>
      <c r="K8" s="31">
        <f>SUM(K9:K17)</f>
        <v>7351.02</v>
      </c>
      <c r="L8" s="31"/>
      <c r="M8" s="31"/>
      <c r="N8" s="31"/>
      <c r="O8" s="31"/>
      <c r="P8" s="31"/>
      <c r="Q8" s="37"/>
      <c r="R8" s="25"/>
      <c r="S8" s="25"/>
      <c r="T8" s="25"/>
      <c r="U8" s="15"/>
      <c r="V8" s="15"/>
    </row>
    <row r="9" s="3" customFormat="1" ht="223" customHeight="1" spans="1:22">
      <c r="A9" s="17">
        <v>1</v>
      </c>
      <c r="B9" s="18" t="s">
        <v>29</v>
      </c>
      <c r="C9" s="17" t="s">
        <v>30</v>
      </c>
      <c r="D9" s="17" t="s">
        <v>31</v>
      </c>
      <c r="E9" s="17" t="s">
        <v>32</v>
      </c>
      <c r="F9" s="17" t="s">
        <v>33</v>
      </c>
      <c r="G9" s="17" t="s">
        <v>34</v>
      </c>
      <c r="H9" s="19" t="s">
        <v>35</v>
      </c>
      <c r="I9" s="32">
        <f t="shared" ref="I9:I22" si="1">J9+O9+P9</f>
        <v>4274.84</v>
      </c>
      <c r="J9" s="32">
        <f t="shared" ref="J9:J25" si="2">K9+L9+M9+N9</f>
        <v>4274.84</v>
      </c>
      <c r="K9" s="32">
        <v>4274.84</v>
      </c>
      <c r="L9" s="32"/>
      <c r="M9" s="32"/>
      <c r="N9" s="32"/>
      <c r="O9" s="32"/>
      <c r="P9" s="32"/>
      <c r="Q9" s="27">
        <v>46757</v>
      </c>
      <c r="R9" s="19" t="s">
        <v>36</v>
      </c>
      <c r="S9" s="19" t="s">
        <v>37</v>
      </c>
      <c r="T9" s="17" t="s">
        <v>38</v>
      </c>
      <c r="U9" s="17" t="s">
        <v>39</v>
      </c>
      <c r="V9" s="17"/>
    </row>
    <row r="10" s="3" customFormat="1" ht="141" customHeight="1" spans="1:22">
      <c r="A10" s="17">
        <v>2</v>
      </c>
      <c r="B10" s="18" t="s">
        <v>40</v>
      </c>
      <c r="C10" s="17" t="s">
        <v>41</v>
      </c>
      <c r="D10" s="17" t="s">
        <v>31</v>
      </c>
      <c r="E10" s="17" t="s">
        <v>32</v>
      </c>
      <c r="F10" s="17" t="s">
        <v>33</v>
      </c>
      <c r="G10" s="17" t="s">
        <v>34</v>
      </c>
      <c r="H10" s="19" t="s">
        <v>42</v>
      </c>
      <c r="I10" s="32">
        <f t="shared" si="1"/>
        <v>149.3</v>
      </c>
      <c r="J10" s="32">
        <f t="shared" si="2"/>
        <v>149.3</v>
      </c>
      <c r="K10" s="32">
        <v>149.3</v>
      </c>
      <c r="L10" s="32"/>
      <c r="M10" s="32"/>
      <c r="N10" s="32"/>
      <c r="O10" s="32"/>
      <c r="P10" s="32"/>
      <c r="Q10" s="27">
        <v>4649</v>
      </c>
      <c r="R10" s="19" t="s">
        <v>43</v>
      </c>
      <c r="S10" s="19" t="s">
        <v>44</v>
      </c>
      <c r="T10" s="17" t="s">
        <v>45</v>
      </c>
      <c r="U10" s="17" t="s">
        <v>46</v>
      </c>
      <c r="V10" s="17"/>
    </row>
    <row r="11" s="3" customFormat="1" ht="139" customHeight="1" spans="1:22">
      <c r="A11" s="17">
        <v>3</v>
      </c>
      <c r="B11" s="18" t="s">
        <v>47</v>
      </c>
      <c r="C11" s="17" t="s">
        <v>48</v>
      </c>
      <c r="D11" s="17" t="s">
        <v>31</v>
      </c>
      <c r="E11" s="17" t="s">
        <v>32</v>
      </c>
      <c r="F11" s="17" t="s">
        <v>33</v>
      </c>
      <c r="G11" s="17" t="s">
        <v>49</v>
      </c>
      <c r="H11" s="20" t="s">
        <v>50</v>
      </c>
      <c r="I11" s="32">
        <f t="shared" si="1"/>
        <v>8.46</v>
      </c>
      <c r="J11" s="32">
        <f t="shared" si="2"/>
        <v>8.46</v>
      </c>
      <c r="K11" s="32">
        <v>8.46</v>
      </c>
      <c r="L11" s="22"/>
      <c r="M11" s="22"/>
      <c r="N11" s="22"/>
      <c r="O11" s="32"/>
      <c r="P11" s="32"/>
      <c r="Q11" s="39">
        <v>3480</v>
      </c>
      <c r="R11" s="19" t="s">
        <v>51</v>
      </c>
      <c r="S11" s="19" t="s">
        <v>52</v>
      </c>
      <c r="T11" s="17" t="s">
        <v>53</v>
      </c>
      <c r="U11" s="17" t="s">
        <v>54</v>
      </c>
      <c r="V11" s="17"/>
    </row>
    <row r="12" s="2" customFormat="1" ht="137" customHeight="1" spans="1:22">
      <c r="A12" s="17">
        <v>4</v>
      </c>
      <c r="B12" s="18" t="s">
        <v>55</v>
      </c>
      <c r="C12" s="17" t="s">
        <v>56</v>
      </c>
      <c r="D12" s="17" t="s">
        <v>31</v>
      </c>
      <c r="E12" s="17" t="s">
        <v>32</v>
      </c>
      <c r="F12" s="18" t="s">
        <v>33</v>
      </c>
      <c r="G12" s="17" t="s">
        <v>57</v>
      </c>
      <c r="H12" s="19" t="s">
        <v>58</v>
      </c>
      <c r="I12" s="32">
        <f t="shared" si="1"/>
        <v>662</v>
      </c>
      <c r="J12" s="32">
        <f t="shared" si="2"/>
        <v>662</v>
      </c>
      <c r="K12" s="17">
        <v>662</v>
      </c>
      <c r="L12" s="17"/>
      <c r="M12" s="17"/>
      <c r="N12" s="17"/>
      <c r="O12" s="17"/>
      <c r="P12" s="17"/>
      <c r="Q12" s="27">
        <v>1160</v>
      </c>
      <c r="R12" s="19" t="s">
        <v>59</v>
      </c>
      <c r="S12" s="19" t="s">
        <v>60</v>
      </c>
      <c r="T12" s="17" t="s">
        <v>61</v>
      </c>
      <c r="U12" s="17" t="s">
        <v>62</v>
      </c>
      <c r="V12" s="17"/>
    </row>
    <row r="13" s="2" customFormat="1" ht="129" customHeight="1" spans="1:22">
      <c r="A13" s="17">
        <v>5</v>
      </c>
      <c r="B13" s="17" t="s">
        <v>63</v>
      </c>
      <c r="C13" s="21" t="s">
        <v>64</v>
      </c>
      <c r="D13" s="18" t="s">
        <v>31</v>
      </c>
      <c r="E13" s="21" t="s">
        <v>65</v>
      </c>
      <c r="F13" s="21" t="s">
        <v>33</v>
      </c>
      <c r="G13" s="21" t="s">
        <v>66</v>
      </c>
      <c r="H13" s="21" t="s">
        <v>67</v>
      </c>
      <c r="I13" s="32">
        <f t="shared" si="1"/>
        <v>466.8</v>
      </c>
      <c r="J13" s="32">
        <f t="shared" si="2"/>
        <v>466.8</v>
      </c>
      <c r="K13" s="17">
        <v>466.8</v>
      </c>
      <c r="L13" s="17"/>
      <c r="M13" s="17"/>
      <c r="N13" s="17"/>
      <c r="O13" s="17"/>
      <c r="P13" s="17"/>
      <c r="Q13" s="27">
        <v>18000</v>
      </c>
      <c r="R13" s="19" t="s">
        <v>68</v>
      </c>
      <c r="S13" s="19" t="s">
        <v>69</v>
      </c>
      <c r="T13" s="19" t="s">
        <v>70</v>
      </c>
      <c r="U13" s="17" t="s">
        <v>71</v>
      </c>
      <c r="V13" s="17"/>
    </row>
    <row r="14" s="3" customFormat="1" ht="107" customHeight="1" spans="1:22">
      <c r="A14" s="17">
        <v>6</v>
      </c>
      <c r="B14" s="18" t="s">
        <v>72</v>
      </c>
      <c r="C14" s="17" t="s">
        <v>73</v>
      </c>
      <c r="D14" s="17" t="s">
        <v>31</v>
      </c>
      <c r="E14" s="17" t="s">
        <v>32</v>
      </c>
      <c r="F14" s="18" t="s">
        <v>33</v>
      </c>
      <c r="G14" s="17" t="s">
        <v>74</v>
      </c>
      <c r="H14" s="22" t="s">
        <v>75</v>
      </c>
      <c r="I14" s="32">
        <f t="shared" si="1"/>
        <v>1198.78</v>
      </c>
      <c r="J14" s="32">
        <f t="shared" si="2"/>
        <v>1198.78</v>
      </c>
      <c r="K14" s="32">
        <v>1198.78</v>
      </c>
      <c r="L14" s="32"/>
      <c r="M14" s="32"/>
      <c r="N14" s="32"/>
      <c r="O14" s="32"/>
      <c r="P14" s="32"/>
      <c r="Q14" s="27">
        <v>95</v>
      </c>
      <c r="R14" s="40" t="s">
        <v>76</v>
      </c>
      <c r="S14" s="21" t="s">
        <v>77</v>
      </c>
      <c r="T14" s="41" t="s">
        <v>78</v>
      </c>
      <c r="U14" s="17" t="s">
        <v>79</v>
      </c>
      <c r="V14" s="17"/>
    </row>
    <row r="15" s="3" customFormat="1" ht="233" customHeight="1" spans="1:22">
      <c r="A15" s="17">
        <v>7</v>
      </c>
      <c r="B15" s="18" t="s">
        <v>80</v>
      </c>
      <c r="C15" s="17" t="s">
        <v>81</v>
      </c>
      <c r="D15" s="17" t="s">
        <v>31</v>
      </c>
      <c r="E15" s="17" t="s">
        <v>32</v>
      </c>
      <c r="F15" s="17" t="s">
        <v>33</v>
      </c>
      <c r="G15" s="17" t="s">
        <v>82</v>
      </c>
      <c r="H15" s="19" t="s">
        <v>83</v>
      </c>
      <c r="I15" s="32">
        <f t="shared" si="1"/>
        <v>366.84</v>
      </c>
      <c r="J15" s="32">
        <f t="shared" si="2"/>
        <v>366.84</v>
      </c>
      <c r="K15" s="33">
        <v>366.84</v>
      </c>
      <c r="L15" s="33"/>
      <c r="M15" s="33"/>
      <c r="N15" s="33"/>
      <c r="O15" s="33"/>
      <c r="P15" s="33"/>
      <c r="Q15" s="42">
        <v>1100</v>
      </c>
      <c r="R15" s="43" t="s">
        <v>84</v>
      </c>
      <c r="S15" s="43" t="s">
        <v>85</v>
      </c>
      <c r="T15" s="43" t="s">
        <v>86</v>
      </c>
      <c r="U15" s="44" t="s">
        <v>87</v>
      </c>
      <c r="V15" s="44"/>
    </row>
    <row r="16" s="1" customFormat="1" ht="128" customHeight="1" spans="1:22">
      <c r="A16" s="17">
        <v>8</v>
      </c>
      <c r="B16" s="18" t="s">
        <v>88</v>
      </c>
      <c r="C16" s="23" t="s">
        <v>89</v>
      </c>
      <c r="D16" s="18" t="s">
        <v>90</v>
      </c>
      <c r="E16" s="18" t="s">
        <v>91</v>
      </c>
      <c r="F16" s="23" t="s">
        <v>33</v>
      </c>
      <c r="G16" s="18" t="s">
        <v>92</v>
      </c>
      <c r="H16" s="24" t="s">
        <v>93</v>
      </c>
      <c r="I16" s="32">
        <f t="shared" si="1"/>
        <v>78</v>
      </c>
      <c r="J16" s="32">
        <f t="shared" si="2"/>
        <v>78</v>
      </c>
      <c r="K16" s="18">
        <v>78</v>
      </c>
      <c r="L16" s="34"/>
      <c r="M16" s="34"/>
      <c r="N16" s="34"/>
      <c r="O16" s="34"/>
      <c r="P16" s="34"/>
      <c r="Q16" s="45">
        <v>106</v>
      </c>
      <c r="R16" s="26" t="s">
        <v>94</v>
      </c>
      <c r="S16" s="26" t="s">
        <v>95</v>
      </c>
      <c r="T16" s="23" t="s">
        <v>96</v>
      </c>
      <c r="U16" s="18" t="s">
        <v>97</v>
      </c>
      <c r="V16" s="18"/>
    </row>
    <row r="17" s="4" customFormat="1" ht="237" customHeight="1" spans="1:22">
      <c r="A17" s="17">
        <v>9</v>
      </c>
      <c r="B17" s="18" t="s">
        <v>98</v>
      </c>
      <c r="C17" s="23" t="s">
        <v>99</v>
      </c>
      <c r="D17" s="18" t="s">
        <v>31</v>
      </c>
      <c r="E17" s="18" t="s">
        <v>100</v>
      </c>
      <c r="F17" s="23" t="s">
        <v>33</v>
      </c>
      <c r="G17" s="18" t="s">
        <v>101</v>
      </c>
      <c r="H17" s="24" t="s">
        <v>102</v>
      </c>
      <c r="I17" s="32">
        <f t="shared" si="1"/>
        <v>146</v>
      </c>
      <c r="J17" s="32">
        <f t="shared" si="2"/>
        <v>146</v>
      </c>
      <c r="K17" s="18">
        <v>146</v>
      </c>
      <c r="L17" s="23"/>
      <c r="M17" s="18"/>
      <c r="N17" s="18"/>
      <c r="O17" s="23"/>
      <c r="P17" s="18"/>
      <c r="Q17" s="23">
        <v>960</v>
      </c>
      <c r="R17" s="26" t="s">
        <v>103</v>
      </c>
      <c r="S17" s="26" t="s">
        <v>104</v>
      </c>
      <c r="T17" s="23" t="s">
        <v>96</v>
      </c>
      <c r="U17" s="18" t="s">
        <v>97</v>
      </c>
      <c r="V17" s="18"/>
    </row>
    <row r="18" s="2" customFormat="1" ht="56" customHeight="1" spans="1:22">
      <c r="A18" s="15" t="s">
        <v>105</v>
      </c>
      <c r="B18" s="15"/>
      <c r="C18" s="15"/>
      <c r="D18" s="15"/>
      <c r="E18" s="15"/>
      <c r="F18" s="15"/>
      <c r="G18" s="15"/>
      <c r="H18" s="25"/>
      <c r="I18" s="31">
        <f>SUM(I19:I19)</f>
        <v>385</v>
      </c>
      <c r="J18" s="31">
        <f>SUM(J19:J19)</f>
        <v>385</v>
      </c>
      <c r="K18" s="31"/>
      <c r="L18" s="31"/>
      <c r="M18" s="31"/>
      <c r="N18" s="31">
        <f>SUM(N19:N19)</f>
        <v>385</v>
      </c>
      <c r="O18" s="31"/>
      <c r="P18" s="31"/>
      <c r="Q18" s="37"/>
      <c r="R18" s="25"/>
      <c r="S18" s="25"/>
      <c r="T18" s="25"/>
      <c r="U18" s="15"/>
      <c r="V18" s="15"/>
    </row>
    <row r="19" s="4" customFormat="1" ht="133" customHeight="1" spans="1:22">
      <c r="A19" s="18">
        <v>10</v>
      </c>
      <c r="B19" s="18" t="s">
        <v>106</v>
      </c>
      <c r="C19" s="23" t="s">
        <v>107</v>
      </c>
      <c r="D19" s="17" t="s">
        <v>108</v>
      </c>
      <c r="E19" s="17" t="s">
        <v>109</v>
      </c>
      <c r="F19" s="23" t="s">
        <v>33</v>
      </c>
      <c r="G19" s="18" t="s">
        <v>110</v>
      </c>
      <c r="H19" s="26" t="s">
        <v>111</v>
      </c>
      <c r="I19" s="32">
        <f>J19+O19+P19</f>
        <v>385</v>
      </c>
      <c r="J19" s="32">
        <f>K19+L19+M19+N19</f>
        <v>385</v>
      </c>
      <c r="K19" s="18"/>
      <c r="L19" s="23"/>
      <c r="M19" s="18"/>
      <c r="N19" s="35">
        <v>385</v>
      </c>
      <c r="O19" s="23"/>
      <c r="P19" s="18"/>
      <c r="Q19" s="23">
        <v>1658</v>
      </c>
      <c r="R19" s="26" t="s">
        <v>112</v>
      </c>
      <c r="S19" s="26" t="s">
        <v>113</v>
      </c>
      <c r="T19" s="23" t="s">
        <v>96</v>
      </c>
      <c r="U19" s="18" t="s">
        <v>97</v>
      </c>
      <c r="V19" s="18"/>
    </row>
    <row r="20" s="3" customFormat="1" ht="47" customHeight="1" spans="1:22">
      <c r="A20" s="15" t="s">
        <v>114</v>
      </c>
      <c r="B20" s="15"/>
      <c r="C20" s="15"/>
      <c r="D20" s="15"/>
      <c r="E20" s="15"/>
      <c r="F20" s="15"/>
      <c r="G20" s="15"/>
      <c r="H20" s="25"/>
      <c r="I20" s="31">
        <f>SUM(I21)</f>
        <v>2335.48</v>
      </c>
      <c r="J20" s="31">
        <f>SUM(J21)</f>
        <v>2335.48</v>
      </c>
      <c r="K20" s="31">
        <f>SUM(K21)</f>
        <v>2335.48</v>
      </c>
      <c r="L20" s="31"/>
      <c r="M20" s="31"/>
      <c r="N20" s="31"/>
      <c r="O20" s="31"/>
      <c r="P20" s="31"/>
      <c r="Q20" s="37"/>
      <c r="R20" s="25"/>
      <c r="S20" s="25"/>
      <c r="T20" s="25"/>
      <c r="U20" s="15"/>
      <c r="V20" s="46"/>
    </row>
    <row r="21" s="3" customFormat="1" ht="99" customHeight="1" spans="1:22">
      <c r="A21" s="17">
        <v>11</v>
      </c>
      <c r="B21" s="18" t="s">
        <v>115</v>
      </c>
      <c r="C21" s="17" t="s">
        <v>116</v>
      </c>
      <c r="D21" s="17" t="s">
        <v>117</v>
      </c>
      <c r="E21" s="27" t="s">
        <v>118</v>
      </c>
      <c r="F21" s="17" t="s">
        <v>119</v>
      </c>
      <c r="G21" s="28" t="s">
        <v>120</v>
      </c>
      <c r="H21" s="19" t="s">
        <v>121</v>
      </c>
      <c r="I21" s="32">
        <f>J21+O21+P21</f>
        <v>2335.48</v>
      </c>
      <c r="J21" s="32">
        <f>K21+L21+M21+N21</f>
        <v>2335.48</v>
      </c>
      <c r="K21" s="32">
        <f>2750-414.52</f>
        <v>2335.48</v>
      </c>
      <c r="L21" s="32"/>
      <c r="M21" s="31"/>
      <c r="N21" s="31"/>
      <c r="O21" s="31"/>
      <c r="P21" s="31"/>
      <c r="Q21" s="27">
        <v>12404</v>
      </c>
      <c r="R21" s="19" t="s">
        <v>122</v>
      </c>
      <c r="S21" s="19" t="s">
        <v>123</v>
      </c>
      <c r="T21" s="17" t="s">
        <v>124</v>
      </c>
      <c r="U21" s="17" t="s">
        <v>125</v>
      </c>
      <c r="V21" s="46"/>
    </row>
    <row r="22" s="3" customFormat="1" ht="47" customHeight="1" spans="1:22">
      <c r="A22" s="15" t="s">
        <v>126</v>
      </c>
      <c r="B22" s="15"/>
      <c r="C22" s="15"/>
      <c r="D22" s="15"/>
      <c r="E22" s="15"/>
      <c r="F22" s="15"/>
      <c r="G22" s="15"/>
      <c r="H22" s="25"/>
      <c r="I22" s="31">
        <f>SUM(I23)</f>
        <v>598.5</v>
      </c>
      <c r="J22" s="31">
        <f t="shared" ref="I22:K22" si="3">SUM(J23)</f>
        <v>598.5</v>
      </c>
      <c r="K22" s="31">
        <f t="shared" si="3"/>
        <v>598.5</v>
      </c>
      <c r="L22" s="31"/>
      <c r="M22" s="31"/>
      <c r="N22" s="31"/>
      <c r="O22" s="31"/>
      <c r="P22" s="31"/>
      <c r="Q22" s="31"/>
      <c r="R22" s="25"/>
      <c r="S22" s="25"/>
      <c r="T22" s="25"/>
      <c r="U22" s="15"/>
      <c r="V22" s="46"/>
    </row>
    <row r="23" s="2" customFormat="1" ht="95" customHeight="1" spans="1:22">
      <c r="A23" s="18">
        <v>12</v>
      </c>
      <c r="B23" s="18" t="s">
        <v>127</v>
      </c>
      <c r="C23" s="17" t="s">
        <v>128</v>
      </c>
      <c r="D23" s="17" t="s">
        <v>129</v>
      </c>
      <c r="E23" s="27" t="s">
        <v>130</v>
      </c>
      <c r="F23" s="17" t="s">
        <v>33</v>
      </c>
      <c r="G23" s="17" t="s">
        <v>131</v>
      </c>
      <c r="H23" s="19" t="s">
        <v>132</v>
      </c>
      <c r="I23" s="32">
        <f>J23+O23+P23</f>
        <v>598.5</v>
      </c>
      <c r="J23" s="32">
        <f>K23+L23+M23+N23</f>
        <v>598.5</v>
      </c>
      <c r="K23" s="27">
        <v>598.5</v>
      </c>
      <c r="L23" s="17"/>
      <c r="M23" s="17"/>
      <c r="N23" s="17"/>
      <c r="O23" s="31"/>
      <c r="P23" s="32"/>
      <c r="Q23" s="37"/>
      <c r="R23" s="47" t="s">
        <v>133</v>
      </c>
      <c r="S23" s="19" t="s">
        <v>134</v>
      </c>
      <c r="T23" s="27" t="s">
        <v>38</v>
      </c>
      <c r="U23" s="27" t="s">
        <v>39</v>
      </c>
      <c r="V23" s="15"/>
    </row>
    <row r="24" s="1" customFormat="1"/>
    <row r="25" s="1" customFormat="1"/>
  </sheetData>
  <autoFilter ref="A7:V23">
    <extLst/>
  </autoFilter>
  <mergeCells count="30">
    <mergeCell ref="A1:C1"/>
    <mergeCell ref="A2:V2"/>
    <mergeCell ref="J3:P3"/>
    <mergeCell ref="J4:N4"/>
    <mergeCell ref="K5:L5"/>
    <mergeCell ref="A7:H7"/>
    <mergeCell ref="A8:C8"/>
    <mergeCell ref="A18:C18"/>
    <mergeCell ref="A20:C20"/>
    <mergeCell ref="A22:C22"/>
    <mergeCell ref="A3:A6"/>
    <mergeCell ref="B3:B6"/>
    <mergeCell ref="C3:C6"/>
    <mergeCell ref="D3:D6"/>
    <mergeCell ref="E3:E6"/>
    <mergeCell ref="F3:F6"/>
    <mergeCell ref="G3:G6"/>
    <mergeCell ref="H3:H6"/>
    <mergeCell ref="I3:I6"/>
    <mergeCell ref="J5:J6"/>
    <mergeCell ref="M5:M6"/>
    <mergeCell ref="N5:N6"/>
    <mergeCell ref="O4:O6"/>
    <mergeCell ref="P4:P6"/>
    <mergeCell ref="Q3:Q6"/>
    <mergeCell ref="R3:R6"/>
    <mergeCell ref="S3:S6"/>
    <mergeCell ref="T3:T6"/>
    <mergeCell ref="U3:U6"/>
    <mergeCell ref="V3:V6"/>
  </mergeCells>
  <printOptions horizontalCentered="1"/>
  <pageMargins left="0.432638888888889" right="0.314583333333333" top="0.944444444444444" bottom="0.590277777777778" header="0.432638888888889" footer="0.314583333333333"/>
  <pageSetup paperSize="8" scale="46" fitToHeight="0" orientation="landscape" horizontalDpi="600"/>
  <headerFooter>
    <oddFooter>&amp;C第 &amp;P 页，共 &amp;N 页</oddFooter>
  </headerFooter>
  <rowBreaks count="9" manualBreakCount="9">
    <brk id="15" max="21" man="1"/>
    <brk id="23" max="16383" man="1"/>
    <brk id="23" max="21" man="1"/>
    <brk id="23" max="16383" man="1"/>
    <brk id="28" max="21" man="1"/>
    <brk id="57" max="16383" man="1"/>
    <brk id="117" max="16383" man="1"/>
    <brk id="117" max="16383" man="1"/>
    <brk id="1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第二批中央资金安排项目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2018-04-27T02:50:00Z</dcterms:created>
  <cp:lastPrinted>2018-10-08T09:33:00Z</cp:lastPrinted>
  <dcterms:modified xsi:type="dcterms:W3CDTF">2025-06-30T05:56:52Z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8C87A0673FC8433AB698B1FBB4126C92</vt:lpwstr>
  </property>
  <property fmtid="{D5CDD505-2E9C-101B-9397-08002B2CF9AE}" pid="4" name="KSOReadingLayout">
    <vt:bool>false</vt:bool>
  </property>
</Properties>
</file>